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7'!$A$1:$F$117</definedName>
    <definedName name="_xlnm.Print_Area" localSheetId="1">'приложение 9'!$A$1:$G$167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9" i="2" l="1"/>
  <c r="G171" i="2"/>
  <c r="F38" i="3" l="1"/>
  <c r="F76" i="3"/>
  <c r="F102" i="3"/>
  <c r="F109" i="3"/>
  <c r="F107" i="3" s="1"/>
  <c r="F108" i="3"/>
  <c r="F106" i="3"/>
  <c r="F59" i="3"/>
  <c r="G157" i="2"/>
  <c r="G138" i="2"/>
  <c r="F37" i="3"/>
  <c r="G108" i="2"/>
  <c r="G23" i="2"/>
  <c r="G162" i="2"/>
  <c r="G152" i="2"/>
  <c r="G140" i="2"/>
  <c r="G139" i="2"/>
  <c r="F112" i="3"/>
  <c r="G128" i="2"/>
  <c r="G122" i="2"/>
  <c r="G118" i="2"/>
  <c r="G83" i="2"/>
  <c r="G65" i="2"/>
  <c r="G52" i="2"/>
  <c r="G49" i="2"/>
  <c r="G46" i="2"/>
  <c r="G37" i="2"/>
  <c r="G36" i="2"/>
  <c r="F8" i="3"/>
  <c r="G161" i="2"/>
  <c r="G20" i="2"/>
  <c r="G9" i="2"/>
  <c r="F104" i="3"/>
  <c r="F85" i="3"/>
  <c r="G88" i="2"/>
  <c r="F5" i="3"/>
  <c r="F13" i="3"/>
  <c r="F20" i="3"/>
  <c r="F63" i="3"/>
  <c r="F116" i="3"/>
  <c r="F50" i="3"/>
  <c r="F43" i="3"/>
  <c r="F78" i="3"/>
  <c r="F73" i="3"/>
  <c r="F71" i="3"/>
  <c r="F69" i="3"/>
  <c r="F34" i="3"/>
  <c r="F35" i="3"/>
  <c r="F22" i="3" l="1"/>
  <c r="F39" i="3"/>
  <c r="G74" i="2" l="1"/>
  <c r="F49" i="3"/>
  <c r="G102" i="2" l="1"/>
  <c r="G105" i="2"/>
  <c r="G103" i="2"/>
  <c r="G90" i="2"/>
  <c r="G82" i="2"/>
  <c r="G73" i="2"/>
  <c r="G72" i="2"/>
  <c r="G71" i="2" s="1"/>
  <c r="G117" i="2"/>
  <c r="G91" i="2"/>
  <c r="G87" i="2"/>
  <c r="G86" i="2"/>
  <c r="G22" i="2"/>
  <c r="G31" i="2"/>
  <c r="G19" i="2"/>
  <c r="G10" i="2"/>
  <c r="G11" i="2"/>
  <c r="G67" i="2" l="1"/>
  <c r="G64" i="2" s="1"/>
  <c r="G63" i="2" s="1"/>
  <c r="G62" i="2" s="1"/>
  <c r="G160" i="2" l="1"/>
  <c r="G159" i="2" s="1"/>
  <c r="G158" i="2" s="1"/>
  <c r="G145" i="2"/>
  <c r="G119" i="2" l="1"/>
  <c r="G124" i="2"/>
  <c r="G123" i="2" s="1"/>
  <c r="G132" i="2"/>
  <c r="G92" i="2"/>
  <c r="F64" i="3" l="1"/>
  <c r="F61" i="3"/>
  <c r="F113" i="3"/>
  <c r="F21" i="3"/>
  <c r="G21" i="2" l="1"/>
  <c r="G144" i="2" l="1"/>
  <c r="G15" i="2" l="1"/>
  <c r="F86" i="3" l="1"/>
  <c r="F17" i="3"/>
  <c r="G111" i="2" l="1"/>
  <c r="G110" i="2" s="1"/>
  <c r="G109" i="2" s="1"/>
  <c r="F77" i="3"/>
  <c r="F16" i="3"/>
  <c r="F14" i="3" s="1"/>
  <c r="F19" i="3" l="1"/>
  <c r="F12" i="3"/>
  <c r="F48" i="3" l="1"/>
  <c r="G14" i="2"/>
  <c r="G12" i="2" s="1"/>
  <c r="F6" i="3" l="1"/>
  <c r="F84" i="3" l="1"/>
  <c r="F83" i="3" s="1"/>
  <c r="F56" i="3" l="1"/>
  <c r="G54" i="2" l="1"/>
  <c r="G53" i="2" s="1"/>
  <c r="F111" i="3" l="1"/>
  <c r="F99" i="3"/>
  <c r="F94" i="3"/>
  <c r="F33" i="3"/>
  <c r="F46" i="3" l="1"/>
  <c r="G57" i="2"/>
  <c r="G8" i="2" l="1"/>
  <c r="G7" i="2" s="1"/>
  <c r="G60" i="2"/>
  <c r="G59" i="2" s="1"/>
  <c r="G143" i="2" l="1"/>
  <c r="G40" i="2" l="1"/>
  <c r="F40" i="3"/>
  <c r="F28" i="3"/>
  <c r="F105" i="3"/>
  <c r="F103" i="3"/>
  <c r="F72" i="3"/>
  <c r="F70" i="3"/>
  <c r="F68" i="3"/>
  <c r="F62" i="3"/>
  <c r="F60" i="3"/>
  <c r="F58" i="3"/>
  <c r="F52" i="3"/>
  <c r="F44" i="3"/>
  <c r="F42" i="3"/>
  <c r="F36" i="3"/>
  <c r="F26" i="3"/>
  <c r="F4" i="3" l="1"/>
  <c r="F67" i="3"/>
  <c r="G51" i="2"/>
  <c r="F66" i="3" l="1"/>
  <c r="F117" i="3" s="1"/>
  <c r="G131" i="2"/>
  <c r="F119" i="3" l="1"/>
  <c r="G56" i="2"/>
  <c r="G127" i="2" l="1"/>
  <c r="G126" i="2" s="1"/>
  <c r="G30" i="2"/>
  <c r="G29" i="2" s="1"/>
  <c r="G121" i="2" l="1"/>
  <c r="G120" i="2" s="1"/>
  <c r="G50" i="2"/>
  <c r="G98" i="2" l="1"/>
  <c r="G18" i="2" l="1"/>
  <c r="G17" i="2" s="1"/>
  <c r="G80" i="2" l="1"/>
  <c r="G79" i="2" s="1"/>
  <c r="G78" i="2" s="1"/>
  <c r="G96" i="2" l="1"/>
  <c r="G95" i="2" s="1"/>
  <c r="G94" i="2" s="1"/>
  <c r="G4" i="2" s="1"/>
  <c r="G130" i="2" l="1"/>
  <c r="G129" i="2" s="1"/>
  <c r="G116" i="2"/>
  <c r="G115" i="2" s="1"/>
  <c r="G156" i="2"/>
  <c r="G155" i="2" s="1"/>
  <c r="G154" i="2" s="1"/>
  <c r="G153" i="2" s="1"/>
  <c r="G137" i="2"/>
  <c r="G136" i="2" s="1"/>
  <c r="G135" i="2" s="1"/>
  <c r="G6" i="2" l="1"/>
  <c r="G5" i="2" s="1"/>
  <c r="G151" i="2" l="1"/>
  <c r="G150" i="2" s="1"/>
  <c r="G149" i="2" s="1"/>
  <c r="G148" i="2" s="1"/>
  <c r="G142" i="2"/>
  <c r="G141" i="2" s="1"/>
  <c r="G134" i="2" l="1"/>
  <c r="G167" i="2" s="1"/>
  <c r="G48" i="2"/>
  <c r="G47" i="2"/>
  <c r="G45" i="2"/>
  <c r="G44" i="2" s="1"/>
  <c r="G43" i="2" s="1"/>
  <c r="G42" i="2" s="1"/>
  <c r="G133" i="2" l="1"/>
  <c r="G39" i="2"/>
  <c r="G38" i="2" s="1"/>
  <c r="F120" i="3" l="1"/>
</calcChain>
</file>

<file path=xl/sharedStrings.xml><?xml version="1.0" encoding="utf-8"?>
<sst xmlns="http://schemas.openxmlformats.org/spreadsheetml/2006/main" count="1163" uniqueCount="242">
  <si>
    <t>01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</si>
  <si>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</si>
  <si>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</si>
  <si>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</si>
  <si>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</si>
  <si>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</si>
  <si>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</si>
  <si>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</si>
  <si>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</si>
  <si>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</si>
  <si>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</si>
  <si>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</si>
  <si>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</si>
  <si>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</si>
  <si>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</si>
  <si>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</si>
  <si>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</si>
  <si>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</si>
  <si>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</si>
  <si>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</si>
  <si>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</si>
  <si>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</si>
  <si>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</si>
  <si>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</si>
  <si>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</si>
  <si>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</si>
  <si>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</si>
  <si>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</si>
  <si>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</si>
  <si>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</si>
  <si>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</si>
  <si>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</si>
  <si>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</si>
  <si>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</si>
  <si>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</si>
  <si>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</si>
  <si>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</si>
  <si>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</si>
  <si>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</si>
  <si>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</si>
  <si>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</si>
  <si>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</si>
  <si>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</si>
  <si>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</si>
  <si>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</si>
  <si>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</si>
  <si>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</si>
  <si>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</si>
  <si>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</si>
  <si>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</si>
  <si>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</si>
  <si>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</si>
  <si>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</si>
  <si>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</si>
  <si>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</si>
  <si>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</si>
  <si>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</si>
  <si>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</si>
  <si>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</si>
  <si>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</si>
  <si>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</si>
  <si>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</si>
  <si>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</si>
  <si>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</si>
  <si>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</si>
  <si>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</si>
  <si>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</si>
  <si>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</si>
  <si>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</si>
  <si>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</si>
  <si>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</si>
  <si>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</si>
  <si>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</si>
  <si>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</si>
  <si>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</si>
  <si>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</si>
  <si>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</si>
  <si>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</si>
  <si>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</si>
  <si>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</si>
  <si>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</si>
  <si>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</si>
  <si>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</si>
  <si>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</si>
  <si>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</si>
  <si>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</si>
  <si>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</si>
  <si>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</si>
  <si>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</si>
  <si>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</si>
  <si>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</si>
  <si>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</si>
  <si>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</si>
  <si>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</si>
  <si>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</si>
  <si>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</si>
  <si>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</si>
  <si>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</si>
  <si>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</si>
  <si>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</si>
  <si>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</si>
  <si>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</si>
  <si>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</si>
  <si>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</si>
  <si>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</si>
  <si>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</si>
  <si>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</si>
  <si>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</si>
  <si>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</si>
  <si>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</si>
  <si>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</si>
  <si>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</si>
  <si>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</si>
  <si>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1163200020</t>
  </si>
  <si>
    <t>Прочие мероприятия по благоустройству городских округов и поселений</t>
  </si>
  <si>
    <t>1160110010</t>
  </si>
  <si>
    <t>Доплаты к пенсиям государственных служащих субьектов РФ и муниципальных служащих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</si>
  <si>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</si>
  <si>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</si>
  <si>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2600100010</t>
  </si>
  <si>
    <t>2400100010</t>
  </si>
  <si>
    <t>1162000040</t>
  </si>
  <si>
    <t>2600000000</t>
  </si>
  <si>
    <t>2400100000</t>
  </si>
  <si>
    <t>2400000000</t>
  </si>
  <si>
    <t>1160000000</t>
  </si>
  <si>
    <t>14</t>
  </si>
  <si>
    <t>Другие вопросы в области национальной безопасности и правоохранительной деятельности</t>
  </si>
  <si>
    <t>310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</si>
  <si>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</si>
  <si>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</si>
  <si>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</si>
  <si>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11601S1340</t>
  </si>
  <si>
    <t>Непрограмные расходы</t>
  </si>
  <si>
    <t/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</si>
  <si>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</si>
  <si>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Доплаты к пенсиям государственных служащих субъектов РФ и муниципальных служащих</t>
  </si>
  <si>
    <t>Программные расходы</t>
  </si>
  <si>
    <t>2330100000</t>
  </si>
  <si>
    <t>Пособие и компенсации гражданам и иные выплаты, кроме публичных нормативных обязательств</t>
  </si>
  <si>
    <t>Итого</t>
  </si>
  <si>
    <t>1110100140</t>
  </si>
  <si>
    <t>Актуализация схем водоснабжения, водоотведения и теплоснабжения</t>
  </si>
  <si>
    <t>Софинансирование местного бюджетана реализацию мероприятийпо оказанию услуг, связанных с содержанием, ремонтом нефинансовых активов в рамках подпрограммы "Ремонт дорог"</t>
  </si>
  <si>
    <t>2200000000</t>
  </si>
  <si>
    <t>2200100010</t>
  </si>
  <si>
    <t>860</t>
  </si>
  <si>
    <t>Мероприятия по организации транспортного обслуживания населения в рамках непрограммных расходов ОМСУ</t>
  </si>
  <si>
    <t>1800000010</t>
  </si>
  <si>
    <t>1800100010</t>
  </si>
  <si>
    <t>Софинансирование из местного бюджета мероприятий по капитальному строительству электросетевых объектов, включая проектно-изыскательские работы</t>
  </si>
  <si>
    <t>Подпрограмма "Проектирование, реконструкция и строительство наружных сетей и сооружений"</t>
  </si>
  <si>
    <t>2360000000</t>
  </si>
  <si>
    <t>23601S4610</t>
  </si>
  <si>
    <t>23701S0200</t>
  </si>
  <si>
    <t>Программа "Газификация территории"</t>
  </si>
  <si>
    <t>2370000000</t>
  </si>
  <si>
    <t>360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</si>
  <si>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</si>
  <si>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460</t>
  </si>
  <si>
    <t>1090000000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</si>
  <si>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</si>
  <si>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</si>
  <si>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Обеспечение деятельности аппарата совета депутатов представительного органа муниципального образования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</si>
  <si>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</si>
  <si>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Софинансирование из областного бюджета мероприятий по капитальному строительству электросетевых объектов, включая проектно-изыскательские работы</t>
  </si>
  <si>
    <t>Софинансирование областного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</si>
  <si>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</si>
  <si>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2020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</si>
  <si>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</si>
  <si>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</si>
  <si>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ГП"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</si>
  <si>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</si>
  <si>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 власти и представительных органов муниципальных образований</t>
  </si>
  <si>
    <t>Расходы на выплаты по оплате труда высшего должностного лица субъекта Российской Федерации и муниципального образования власти и представительного органа муниципального образования</t>
  </si>
  <si>
    <t>1090000140</t>
  </si>
  <si>
    <t>1162000000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</si>
  <si>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2020год.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</si>
  <si>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</si>
  <si>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</si>
  <si>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</si>
  <si>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</si>
  <si>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</si>
  <si>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</si>
  <si>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</si>
  <si>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</si>
  <si>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2020-2020годы" за счет средств областного бюджета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</si>
  <si>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</si>
  <si>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МП "Повышение качества жизни населения МО "Муринское ГП" ВМР ло на 2020-2022 гг"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</si>
  <si>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</si>
  <si>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</si>
  <si>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</si>
  <si>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</si>
  <si>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"Формирование комфортной городской среды на территории МО "Муринское городское поселение" Всеволожского муниципального района Ленинградской области на 2020-2022 годы"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</si>
  <si>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</si>
  <si>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</si>
  <si>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</si>
  <si>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</si>
  <si>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</si>
  <si>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</si>
  <si>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</si>
  <si>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</si>
  <si>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</si>
  <si>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</si>
  <si>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</si>
  <si>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</si>
  <si>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"Адресная социальная поддержка жителей МО "Муринское ГП"</t>
  </si>
  <si>
    <t>Мероприятия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</si>
  <si>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Подпрограмма "Ремонт дорог" в рамках МП "Повышение качества жизни населения МО "Муринское ГП" ВМР ло на 2020-2022 гг"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</si>
  <si>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2018-2020годы"</t>
  </si>
  <si>
    <t>Софинансирование из местного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</si>
  <si>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Софинансирование из областного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</si>
  <si>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Софинансирование из местного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</si>
  <si>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23401S0200</t>
  </si>
  <si>
    <t>220F255550</t>
  </si>
  <si>
    <t>Софинансирование из областного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</si>
  <si>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25301S4330</t>
  </si>
  <si>
    <t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в рамках муниципальной программы «Развитие культуры, поддержка молодёжи и развитие физической культуры и спорта в муниципальном образовании МО "Муринское городское поселение" ВМР ЛО</t>
  </si>
  <si>
    <t>2600200000</t>
  </si>
  <si>
    <t>Софинансирование на реализацию основного мероприятия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областного бюджета</t>
  </si>
  <si>
    <t>26002S4860</t>
  </si>
  <si>
    <t xml:space="preserve">МП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 </t>
  </si>
  <si>
    <t xml:space="preserve">Мероприятия в рамках муниципальной целевой программы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 </t>
  </si>
  <si>
    <t>Мероприятия на реализацию подпрограммы «Ликвидация аварийного жилищного фонда на территории Ленинградской области» подпрограммы «Содействие в обеспечении жильем граждан Ленинградской области» государственной программы Ленинградской области «Формирование городской среды и обеспечение качественным жильем граждан на территории Ленинградской области" в МО «Муринское городское поселение» ВМР ЛО за счет областного бюджета</t>
  </si>
  <si>
    <t>Мероприятия по оказанию услуг, связанных с содержанием, обслуживанием, ремонтом нефинансовых активов в рамках МП "Формирование комфортной городской среды на территории МО "Муринское городское поселение" ВМР ЛО на 2020-2023 года"</t>
  </si>
  <si>
    <t>Мероприятия в рамках муниципальной целевой программы «Приобретение квартир для граждан, подлежащих переселению из ветхого и аварийного жилья, находящегося на территории муниципального образования «Муринское городское поселение» Всеволожского муниципального района Ленинградской области, на 2020-2022 годы»</t>
  </si>
  <si>
    <t>Обеспечение проведения выборов и референдумов</t>
  </si>
  <si>
    <t>880</t>
  </si>
  <si>
    <t>1160110020</t>
  </si>
  <si>
    <t>Непрограммные расходы в рамках иных выплат населению</t>
  </si>
  <si>
    <t>1160110000</t>
  </si>
  <si>
    <t>002</t>
  </si>
  <si>
    <t>МП "Безопасность в МО "Муринское ГП" в 2020 году и на плановый период 2021, 2022 гг"</t>
  </si>
  <si>
    <t>Подпрограмма  "Гражданская оборона и чрезвычайные ситуации"в МО "Муринское ГП" на 2020, 2021, 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</si>
  <si>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</t>
  </si>
  <si>
    <t xml:space="preserve">подпрограмма "Гражданская оборона и чрезвычайные ситуации"в МО "Муринское ГП" </t>
  </si>
  <si>
    <t xml:space="preserve">Мероприятия в рамках подпрограммы "Пожарная безопасность" в МО "Муринское ГП" </t>
  </si>
  <si>
    <t xml:space="preserve">Мероприятия в рамках подпрограммы "Противодействие экстремизму и профилактики терроризма на территории МО "Муринское ГП" </t>
  </si>
  <si>
    <t>Мероприятия в рамках подпрограммы "Противодействие экстремизму и профилактики терроризма на территории МО "Муринское ГП"</t>
  </si>
  <si>
    <t>Мероприятия в рамках подпрограммы "Спасение на водах" МО "Муринское ГП"</t>
  </si>
  <si>
    <t>приложение № 9                               к решению Совета депутатов от       18.12. 2020г.                             № 122</t>
  </si>
  <si>
    <t>приложение № 7                               к решению Совета депутатов от                                                                 18.12.2020   №122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</si>
</sst>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5" fillId="0" borderId="0" xfId="0" applyFont="1" applyAlignment="1">
      <alignment vertical="justify"/>
    </xf>
    <xf numFmtId="0" fontId="5" fillId="0" borderId="0" xfId="0" applyFont="1"/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/>
    <xf numFmtId="49" fontId="10" fillId="0" borderId="0" xfId="2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 wrapText="1"/>
    </xf>
    <xf numFmtId="49" fontId="12" fillId="0" borderId="0" xfId="2" applyNumberFormat="1" applyFont="1" applyAlignment="1">
      <alignment horizontal="left" vertical="center" wrapText="1"/>
    </xf>
    <xf numFmtId="49" fontId="12" fillId="0" borderId="0" xfId="2" applyNumberFormat="1" applyFont="1" applyAlignment="1">
      <alignment horizontal="center" vertical="center" wrapText="1"/>
    </xf>
    <xf numFmtId="4" fontId="12" fillId="0" borderId="0" xfId="2" applyNumberFormat="1" applyFont="1" applyAlignment="1">
      <alignment horizontal="right" vertical="center" wrapText="1"/>
    </xf>
    <xf numFmtId="49" fontId="13" fillId="0" borderId="0" xfId="2" applyNumberFormat="1" applyFont="1" applyAlignment="1">
      <alignment horizontal="left" vertical="center" wrapText="1"/>
    </xf>
    <xf numFmtId="49" fontId="13" fillId="0" borderId="0" xfId="2" applyNumberFormat="1" applyFont="1" applyAlignment="1">
      <alignment horizontal="center" vertical="center" wrapText="1"/>
    </xf>
    <xf numFmtId="4" fontId="13" fillId="0" borderId="0" xfId="2" applyNumberFormat="1" applyFont="1" applyAlignment="1">
      <alignment horizontal="right" vertical="center" wrapText="1"/>
    </xf>
    <xf numFmtId="49" fontId="12" fillId="0" borderId="0" xfId="2" applyNumberFormat="1" applyFont="1" applyAlignment="1">
      <alignment horizontal="left"/>
    </xf>
    <xf numFmtId="49" fontId="12" fillId="0" borderId="0" xfId="2" applyNumberFormat="1" applyFont="1" applyAlignment="1">
      <alignment horizontal="center"/>
    </xf>
    <xf numFmtId="4" fontId="12" fillId="0" borderId="0" xfId="2" applyNumberFormat="1" applyFont="1" applyAlignment="1">
      <alignment horizontal="right"/>
    </xf>
    <xf numFmtId="4" fontId="14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2" applyNumberFormat="1" applyFont="1" applyBorder="1" applyAlignment="1">
      <alignment horizontal="left" vertical="center" wrapText="1"/>
    </xf>
    <xf numFmtId="4" fontId="15" fillId="0" borderId="1" xfId="2" applyNumberFormat="1" applyFont="1" applyBorder="1" applyAlignment="1">
      <alignment horizontal="right" vertical="center" wrapText="1"/>
    </xf>
    <xf numFmtId="0" fontId="1" fillId="0" borderId="0" xfId="0" applyFont="1"/>
    <xf numFmtId="0" fontId="17" fillId="0" borderId="0" xfId="0" applyFont="1"/>
    <xf numFmtId="4" fontId="15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0" fillId="0" borderId="0" xfId="0" applyNumberFormat="1"/>
    <xf numFmtId="4" fontId="5" fillId="0" borderId="0" xfId="0" applyNumberFormat="1" applyFont="1"/>
    <xf numFmtId="49" fontId="19" fillId="0" borderId="1" xfId="1" applyNumberFormat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vertical="justify" wrapText="1"/>
    </xf>
    <xf numFmtId="49" fontId="19" fillId="0" borderId="1" xfId="0" applyNumberFormat="1" applyFont="1" applyFill="1" applyBorder="1" applyAlignment="1">
      <alignment vertical="justify" wrapText="1"/>
    </xf>
    <xf numFmtId="0" fontId="20" fillId="0" borderId="5" xfId="0" applyFont="1" applyFill="1" applyBorder="1"/>
    <xf numFmtId="4" fontId="20" fillId="0" borderId="5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/>
    <xf numFmtId="4" fontId="20" fillId="0" borderId="1" xfId="0" applyNumberFormat="1" applyFont="1" applyFill="1" applyBorder="1" applyAlignment="1">
      <alignment horizontal="right"/>
    </xf>
    <xf numFmtId="49" fontId="18" fillId="0" borderId="6" xfId="1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/>
    <xf numFmtId="49" fontId="19" fillId="0" borderId="7" xfId="1" applyNumberFormat="1" applyFont="1" applyFill="1" applyBorder="1" applyAlignment="1">
      <alignment horizontal="left" vertical="center" wrapText="1"/>
    </xf>
    <xf numFmtId="49" fontId="18" fillId="0" borderId="0" xfId="1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49" fontId="15" fillId="0" borderId="1" xfId="2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" fontId="15" fillId="0" borderId="1" xfId="2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49" fontId="19" fillId="0" borderId="5" xfId="1" applyNumberFormat="1" applyFont="1" applyFill="1" applyBorder="1" applyAlignment="1">
      <alignment horizontal="left" vertical="center" wrapText="1"/>
    </xf>
    <xf numFmtId="49" fontId="18" fillId="0" borderId="5" xfId="1" applyNumberFormat="1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/>
    <xf numFmtId="4" fontId="18" fillId="0" borderId="1" xfId="0" applyNumberFormat="1" applyFont="1" applyFill="1" applyBorder="1"/>
    <xf numFmtId="49" fontId="18" fillId="0" borderId="1" xfId="1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4" fontId="18" fillId="0" borderId="1" xfId="1" applyNumberFormat="1" applyFont="1" applyFill="1" applyBorder="1" applyAlignment="1">
      <alignment horizontal="right" vertical="center" wrapText="1"/>
    </xf>
    <xf numFmtId="4" fontId="19" fillId="0" borderId="1" xfId="1" applyNumberFormat="1" applyFont="1" applyFill="1" applyBorder="1" applyAlignment="1">
      <alignment horizontal="right" vertical="center" wrapText="1"/>
    </xf>
    <xf numFmtId="49" fontId="18" fillId="0" borderId="5" xfId="1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" fontId="18" fillId="0" borderId="5" xfId="1" applyNumberFormat="1" applyFont="1" applyFill="1" applyBorder="1" applyAlignment="1">
      <alignment horizontal="right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" fontId="19" fillId="0" borderId="5" xfId="1" applyNumberFormat="1" applyFont="1" applyFill="1" applyBorder="1" applyAlignment="1">
      <alignment horizontal="right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8" fillId="0" borderId="6" xfId="1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wrapText="1"/>
    </xf>
    <xf numFmtId="49" fontId="18" fillId="0" borderId="1" xfId="1" applyNumberFormat="1" applyFont="1" applyFill="1" applyBorder="1" applyAlignment="1">
      <alignment horizontal="center"/>
    </xf>
    <xf numFmtId="4" fontId="18" fillId="0" borderId="1" xfId="1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Normal="100" zoomScaleSheetLayoutView="100" workbookViewId="0">
      <selection activeCell="E1" sqref="E1:F1"/>
    </sheetView>
  </sheetViews>
  <sheetFormatPr defaultRowHeight="15" x14ac:dyDescent="0.25"/>
  <cols>
    <col min="1" max="1" width="39.5703125" customWidth="1"/>
    <col min="2" max="2" width="22.7109375" customWidth="1"/>
    <col min="6" max="6" width="13.7109375" customWidth="1"/>
  </cols>
  <sheetData>
    <row r="1" spans="1:8" ht="71.25" customHeight="1" x14ac:dyDescent="0.25">
      <c r="A1" s="28"/>
      <c r="B1" s="28"/>
      <c r="C1" s="28"/>
      <c r="D1" s="28"/>
      <c r="E1" s="83" t="s">
        <v>241</v>
      </c>
      <c r="F1" s="83"/>
    </row>
    <row r="2" spans="1:8" ht="126" customHeight="1" x14ac:dyDescent="0.25">
      <c r="A2" s="84" t="s">
        <v>177</v>
      </c>
      <c r="B2" s="84"/>
      <c r="C2" s="84"/>
      <c r="D2" s="84"/>
      <c r="E2" s="84"/>
      <c r="F2" s="84"/>
    </row>
    <row r="3" spans="1:8" ht="25.5" x14ac:dyDescent="0.25">
      <c r="A3" s="58" t="s">
        <v>30</v>
      </c>
      <c r="B3" s="59" t="s">
        <v>28</v>
      </c>
      <c r="C3" s="59" t="s">
        <v>29</v>
      </c>
      <c r="D3" s="59" t="s">
        <v>26</v>
      </c>
      <c r="E3" s="59" t="s">
        <v>27</v>
      </c>
      <c r="F3" s="59" t="s">
        <v>31</v>
      </c>
    </row>
    <row r="4" spans="1:8" x14ac:dyDescent="0.25">
      <c r="A4" s="35" t="s">
        <v>133</v>
      </c>
      <c r="B4" s="60" t="s">
        <v>72</v>
      </c>
      <c r="C4" s="60" t="s">
        <v>134</v>
      </c>
      <c r="D4" s="60"/>
      <c r="E4" s="60" t="s">
        <v>134</v>
      </c>
      <c r="F4" s="61">
        <f>F8+F12+F14+F19+F24+F26+F28+F31+F33+F36+F44+F48+F52+F58+F60+F42+F56+F40+F54+F62+F6+F46+F5+F21+F64</f>
        <v>211547.19</v>
      </c>
    </row>
    <row r="5" spans="1:8" ht="62.25" customHeight="1" x14ac:dyDescent="0.25">
      <c r="A5" s="35" t="s">
        <v>174</v>
      </c>
      <c r="B5" s="60" t="s">
        <v>175</v>
      </c>
      <c r="C5" s="60" t="s">
        <v>96</v>
      </c>
      <c r="D5" s="60" t="s">
        <v>0</v>
      </c>
      <c r="E5" s="60" t="s">
        <v>9</v>
      </c>
      <c r="F5" s="61">
        <f>550+166.1+874.4+264</f>
        <v>1854.5</v>
      </c>
      <c r="H5">
        <v>0</v>
      </c>
    </row>
    <row r="6" spans="1:8" ht="54" hidden="1" customHeight="1" x14ac:dyDescent="0.25">
      <c r="A6" s="35" t="s">
        <v>158</v>
      </c>
      <c r="B6" s="62" t="s">
        <v>141</v>
      </c>
      <c r="C6" s="60"/>
      <c r="D6" s="60"/>
      <c r="E6" s="60"/>
      <c r="F6" s="61">
        <f>F7</f>
        <v>0</v>
      </c>
    </row>
    <row r="7" spans="1:8" ht="5.25" hidden="1" customHeight="1" x14ac:dyDescent="0.25">
      <c r="A7" s="36"/>
      <c r="B7" s="63"/>
      <c r="C7" s="59"/>
      <c r="D7" s="59"/>
      <c r="E7" s="59"/>
      <c r="F7" s="64"/>
      <c r="H7">
        <v>0</v>
      </c>
    </row>
    <row r="8" spans="1:8" ht="76.5" x14ac:dyDescent="0.25">
      <c r="A8" s="34" t="s">
        <v>161</v>
      </c>
      <c r="B8" s="62" t="s">
        <v>35</v>
      </c>
      <c r="C8" s="62"/>
      <c r="D8" s="59"/>
      <c r="E8" s="62"/>
      <c r="F8" s="65">
        <f>F9+F10+F11</f>
        <v>2338.94</v>
      </c>
    </row>
    <row r="9" spans="1:8" ht="75.75" customHeight="1" x14ac:dyDescent="0.25">
      <c r="A9" s="33" t="s">
        <v>161</v>
      </c>
      <c r="B9" s="62" t="s">
        <v>35</v>
      </c>
      <c r="C9" s="63" t="s">
        <v>96</v>
      </c>
      <c r="D9" s="59" t="s">
        <v>0</v>
      </c>
      <c r="E9" s="63" t="s">
        <v>1</v>
      </c>
      <c r="F9" s="66">
        <v>2240</v>
      </c>
    </row>
    <row r="10" spans="1:8" ht="60" hidden="1" customHeight="1" x14ac:dyDescent="0.25">
      <c r="A10" s="33"/>
      <c r="B10" s="62"/>
      <c r="C10" s="63"/>
      <c r="D10" s="59"/>
      <c r="E10" s="63"/>
      <c r="F10" s="66"/>
      <c r="H10">
        <v>0</v>
      </c>
    </row>
    <row r="11" spans="1:8" ht="76.5" x14ac:dyDescent="0.25">
      <c r="A11" s="33" t="s">
        <v>161</v>
      </c>
      <c r="B11" s="63" t="s">
        <v>35</v>
      </c>
      <c r="C11" s="63" t="s">
        <v>107</v>
      </c>
      <c r="D11" s="59" t="s">
        <v>0</v>
      </c>
      <c r="E11" s="63" t="s">
        <v>1</v>
      </c>
      <c r="F11" s="66">
        <v>98.94</v>
      </c>
      <c r="H11">
        <v>0</v>
      </c>
    </row>
    <row r="12" spans="1:8" ht="63.75" x14ac:dyDescent="0.25">
      <c r="A12" s="34" t="s">
        <v>36</v>
      </c>
      <c r="B12" s="62" t="s">
        <v>37</v>
      </c>
      <c r="C12" s="62"/>
      <c r="D12" s="59"/>
      <c r="E12" s="62"/>
      <c r="F12" s="65">
        <f>F13</f>
        <v>35349.199999999997</v>
      </c>
      <c r="H12">
        <v>0</v>
      </c>
    </row>
    <row r="13" spans="1:8" ht="76.5" x14ac:dyDescent="0.25">
      <c r="A13" s="33" t="s">
        <v>36</v>
      </c>
      <c r="B13" s="63" t="s">
        <v>37</v>
      </c>
      <c r="C13" s="63" t="s">
        <v>96</v>
      </c>
      <c r="D13" s="59" t="s">
        <v>0</v>
      </c>
      <c r="E13" s="63" t="s">
        <v>2</v>
      </c>
      <c r="F13" s="66">
        <f>39609-590.8-355-2085.5-1228.5</f>
        <v>35349.199999999997</v>
      </c>
      <c r="H13">
        <v>0</v>
      </c>
    </row>
    <row r="14" spans="1:8" ht="63.75" x14ac:dyDescent="0.25">
      <c r="A14" s="34" t="s">
        <v>38</v>
      </c>
      <c r="B14" s="62" t="s">
        <v>39</v>
      </c>
      <c r="C14" s="62"/>
      <c r="D14" s="59"/>
      <c r="E14" s="62"/>
      <c r="F14" s="65">
        <f>F15+F16+F18+F17</f>
        <v>4781.1000000000004</v>
      </c>
    </row>
    <row r="15" spans="1:8" ht="63.75" x14ac:dyDescent="0.25">
      <c r="A15" s="33" t="s">
        <v>38</v>
      </c>
      <c r="B15" s="63" t="s">
        <v>39</v>
      </c>
      <c r="C15" s="63" t="s">
        <v>96</v>
      </c>
      <c r="D15" s="59" t="s">
        <v>0</v>
      </c>
      <c r="E15" s="63" t="s">
        <v>2</v>
      </c>
      <c r="F15" s="66">
        <v>100</v>
      </c>
      <c r="H15">
        <v>0</v>
      </c>
    </row>
    <row r="16" spans="1:8" ht="63.75" x14ac:dyDescent="0.25">
      <c r="A16" s="33" t="s">
        <v>38</v>
      </c>
      <c r="B16" s="63" t="s">
        <v>39</v>
      </c>
      <c r="C16" s="63" t="s">
        <v>97</v>
      </c>
      <c r="D16" s="59" t="s">
        <v>0</v>
      </c>
      <c r="E16" s="63" t="s">
        <v>2</v>
      </c>
      <c r="F16" s="66">
        <f>2900+730.8</f>
        <v>3630.8</v>
      </c>
      <c r="H16">
        <v>0</v>
      </c>
    </row>
    <row r="17" spans="1:8" ht="63.75" x14ac:dyDescent="0.25">
      <c r="A17" s="33" t="s">
        <v>38</v>
      </c>
      <c r="B17" s="63" t="s">
        <v>39</v>
      </c>
      <c r="C17" s="63" t="s">
        <v>107</v>
      </c>
      <c r="D17" s="59" t="s">
        <v>0</v>
      </c>
      <c r="E17" s="63" t="s">
        <v>2</v>
      </c>
      <c r="F17" s="66">
        <f>730.8+219.5</f>
        <v>950.3</v>
      </c>
      <c r="H17">
        <v>0</v>
      </c>
    </row>
    <row r="18" spans="1:8" ht="63.75" x14ac:dyDescent="0.25">
      <c r="A18" s="33" t="s">
        <v>38</v>
      </c>
      <c r="B18" s="63" t="s">
        <v>39</v>
      </c>
      <c r="C18" s="63" t="s">
        <v>98</v>
      </c>
      <c r="D18" s="59" t="s">
        <v>0</v>
      </c>
      <c r="E18" s="63" t="s">
        <v>2</v>
      </c>
      <c r="F18" s="66">
        <v>100</v>
      </c>
      <c r="H18">
        <v>0</v>
      </c>
    </row>
    <row r="19" spans="1:8" ht="63.75" x14ac:dyDescent="0.25">
      <c r="A19" s="34" t="s">
        <v>41</v>
      </c>
      <c r="B19" s="62" t="s">
        <v>42</v>
      </c>
      <c r="C19" s="62"/>
      <c r="D19" s="59"/>
      <c r="E19" s="62"/>
      <c r="F19" s="65">
        <f>F20</f>
        <v>3128.6</v>
      </c>
    </row>
    <row r="20" spans="1:8" ht="76.5" x14ac:dyDescent="0.25">
      <c r="A20" s="33" t="s">
        <v>41</v>
      </c>
      <c r="B20" s="63" t="s">
        <v>42</v>
      </c>
      <c r="C20" s="63" t="s">
        <v>96</v>
      </c>
      <c r="D20" s="59" t="s">
        <v>0</v>
      </c>
      <c r="E20" s="63" t="s">
        <v>2</v>
      </c>
      <c r="F20" s="66">
        <f>3063+65.6</f>
        <v>3128.6</v>
      </c>
      <c r="H20">
        <v>0</v>
      </c>
    </row>
    <row r="21" spans="1:8" ht="25.5" x14ac:dyDescent="0.25">
      <c r="A21" s="34" t="s">
        <v>226</v>
      </c>
      <c r="B21" s="62" t="s">
        <v>49</v>
      </c>
      <c r="C21" s="63"/>
      <c r="D21" s="59"/>
      <c r="E21" s="63"/>
      <c r="F21" s="65">
        <f>F22+F23</f>
        <v>2633.9</v>
      </c>
    </row>
    <row r="22" spans="1:8" ht="25.5" x14ac:dyDescent="0.25">
      <c r="A22" s="33" t="s">
        <v>226</v>
      </c>
      <c r="B22" s="63" t="s">
        <v>49</v>
      </c>
      <c r="C22" s="63" t="s">
        <v>97</v>
      </c>
      <c r="D22" s="59" t="s">
        <v>0</v>
      </c>
      <c r="E22" s="63" t="s">
        <v>20</v>
      </c>
      <c r="F22" s="66">
        <f>2050-366.1</f>
        <v>1683.9</v>
      </c>
    </row>
    <row r="23" spans="1:8" ht="25.5" x14ac:dyDescent="0.25">
      <c r="A23" s="33" t="s">
        <v>226</v>
      </c>
      <c r="B23" s="63" t="s">
        <v>49</v>
      </c>
      <c r="C23" s="63" t="s">
        <v>227</v>
      </c>
      <c r="D23" s="59" t="s">
        <v>0</v>
      </c>
      <c r="E23" s="63" t="s">
        <v>20</v>
      </c>
      <c r="F23" s="66">
        <v>950</v>
      </c>
    </row>
    <row r="24" spans="1:8" x14ac:dyDescent="0.25">
      <c r="A24" s="34" t="s">
        <v>45</v>
      </c>
      <c r="B24" s="62" t="s">
        <v>46</v>
      </c>
      <c r="C24" s="62"/>
      <c r="D24" s="59"/>
      <c r="E24" s="62"/>
      <c r="F24" s="65">
        <v>800</v>
      </c>
    </row>
    <row r="25" spans="1:8" x14ac:dyDescent="0.25">
      <c r="A25" s="33" t="s">
        <v>45</v>
      </c>
      <c r="B25" s="63" t="s">
        <v>46</v>
      </c>
      <c r="C25" s="63" t="s">
        <v>47</v>
      </c>
      <c r="D25" s="59" t="s">
        <v>0</v>
      </c>
      <c r="E25" s="63" t="s">
        <v>4</v>
      </c>
      <c r="F25" s="66">
        <v>800</v>
      </c>
      <c r="H25">
        <v>0</v>
      </c>
    </row>
    <row r="26" spans="1:8" ht="38.25" x14ac:dyDescent="0.25">
      <c r="A26" s="34" t="s">
        <v>48</v>
      </c>
      <c r="B26" s="62" t="s">
        <v>49</v>
      </c>
      <c r="C26" s="62"/>
      <c r="D26" s="59"/>
      <c r="E26" s="62"/>
      <c r="F26" s="65">
        <f>F27</f>
        <v>500</v>
      </c>
    </row>
    <row r="27" spans="1:8" ht="51" x14ac:dyDescent="0.25">
      <c r="A27" s="33" t="s">
        <v>48</v>
      </c>
      <c r="B27" s="63" t="s">
        <v>49</v>
      </c>
      <c r="C27" s="63" t="s">
        <v>97</v>
      </c>
      <c r="D27" s="59" t="s">
        <v>0</v>
      </c>
      <c r="E27" s="63" t="s">
        <v>5</v>
      </c>
      <c r="F27" s="66">
        <v>500</v>
      </c>
      <c r="H27">
        <v>0</v>
      </c>
    </row>
    <row r="28" spans="1:8" ht="89.25" x14ac:dyDescent="0.25">
      <c r="A28" s="34" t="s">
        <v>178</v>
      </c>
      <c r="B28" s="62" t="s">
        <v>50</v>
      </c>
      <c r="C28" s="62"/>
      <c r="D28" s="59"/>
      <c r="E28" s="62"/>
      <c r="F28" s="65">
        <f>F29+F30</f>
        <v>681</v>
      </c>
    </row>
    <row r="29" spans="1:8" ht="102" x14ac:dyDescent="0.25">
      <c r="A29" s="33" t="s">
        <v>178</v>
      </c>
      <c r="B29" s="63" t="s">
        <v>50</v>
      </c>
      <c r="C29" s="63" t="s">
        <v>97</v>
      </c>
      <c r="D29" s="59" t="s">
        <v>0</v>
      </c>
      <c r="E29" s="63" t="s">
        <v>5</v>
      </c>
      <c r="F29" s="66">
        <v>600</v>
      </c>
      <c r="H29">
        <v>0</v>
      </c>
    </row>
    <row r="30" spans="1:8" ht="101.25" customHeight="1" x14ac:dyDescent="0.25">
      <c r="A30" s="33" t="s">
        <v>178</v>
      </c>
      <c r="B30" s="63" t="s">
        <v>50</v>
      </c>
      <c r="C30" s="63" t="s">
        <v>7</v>
      </c>
      <c r="D30" s="59" t="s">
        <v>0</v>
      </c>
      <c r="E30" s="63" t="s">
        <v>5</v>
      </c>
      <c r="F30" s="66">
        <v>81</v>
      </c>
      <c r="H30">
        <v>0</v>
      </c>
    </row>
    <row r="31" spans="1:8" hidden="1" x14ac:dyDescent="0.25">
      <c r="A31" s="34"/>
      <c r="B31" s="62"/>
      <c r="C31" s="62"/>
      <c r="D31" s="59"/>
      <c r="E31" s="62"/>
      <c r="F31" s="65"/>
    </row>
    <row r="32" spans="1:8" hidden="1" x14ac:dyDescent="0.25">
      <c r="A32" s="33"/>
      <c r="B32" s="63"/>
      <c r="C32" s="63"/>
      <c r="D32" s="59"/>
      <c r="E32" s="63"/>
      <c r="F32" s="66"/>
      <c r="H32">
        <v>0</v>
      </c>
    </row>
    <row r="33" spans="1:8" ht="51" x14ac:dyDescent="0.25">
      <c r="A33" s="34" t="s">
        <v>52</v>
      </c>
      <c r="B33" s="62" t="s">
        <v>53</v>
      </c>
      <c r="C33" s="62"/>
      <c r="D33" s="59"/>
      <c r="E33" s="62"/>
      <c r="F33" s="65">
        <f>F35+F34</f>
        <v>376</v>
      </c>
    </row>
    <row r="34" spans="1:8" ht="51" x14ac:dyDescent="0.25">
      <c r="A34" s="33" t="s">
        <v>52</v>
      </c>
      <c r="B34" s="63" t="s">
        <v>53</v>
      </c>
      <c r="C34" s="63" t="s">
        <v>98</v>
      </c>
      <c r="D34" s="59" t="s">
        <v>0</v>
      </c>
      <c r="E34" s="63" t="s">
        <v>5</v>
      </c>
      <c r="F34" s="66">
        <f>400-112.6</f>
        <v>287.39999999999998</v>
      </c>
      <c r="H34">
        <v>0</v>
      </c>
    </row>
    <row r="35" spans="1:8" ht="51" x14ac:dyDescent="0.25">
      <c r="A35" s="33" t="s">
        <v>52</v>
      </c>
      <c r="B35" s="63" t="s">
        <v>53</v>
      </c>
      <c r="C35" s="63" t="s">
        <v>146</v>
      </c>
      <c r="D35" s="59" t="s">
        <v>0</v>
      </c>
      <c r="E35" s="63" t="s">
        <v>5</v>
      </c>
      <c r="F35" s="66">
        <f>100-11.4</f>
        <v>88.6</v>
      </c>
      <c r="H35">
        <v>0</v>
      </c>
    </row>
    <row r="36" spans="1:8" ht="89.25" x14ac:dyDescent="0.25">
      <c r="A36" s="34" t="s">
        <v>172</v>
      </c>
      <c r="B36" s="62" t="s">
        <v>54</v>
      </c>
      <c r="C36" s="62"/>
      <c r="D36" s="59"/>
      <c r="E36" s="62"/>
      <c r="F36" s="65">
        <f>F37+F38+F39</f>
        <v>21673.749999999996</v>
      </c>
    </row>
    <row r="37" spans="1:8" ht="89.25" x14ac:dyDescent="0.25">
      <c r="A37" s="33" t="s">
        <v>172</v>
      </c>
      <c r="B37" s="63" t="s">
        <v>54</v>
      </c>
      <c r="C37" s="63" t="s">
        <v>99</v>
      </c>
      <c r="D37" s="59" t="s">
        <v>0</v>
      </c>
      <c r="E37" s="63" t="s">
        <v>5</v>
      </c>
      <c r="F37" s="66">
        <f>21395.35-594</f>
        <v>20801.349999999999</v>
      </c>
      <c r="H37">
        <v>0</v>
      </c>
    </row>
    <row r="38" spans="1:8" ht="89.25" x14ac:dyDescent="0.25">
      <c r="A38" s="33" t="s">
        <v>172</v>
      </c>
      <c r="B38" s="63" t="s">
        <v>54</v>
      </c>
      <c r="C38" s="63" t="s">
        <v>97</v>
      </c>
      <c r="D38" s="59" t="s">
        <v>0</v>
      </c>
      <c r="E38" s="63" t="s">
        <v>5</v>
      </c>
      <c r="F38" s="66">
        <f>1062.4-197.8</f>
        <v>864.60000000000014</v>
      </c>
      <c r="H38">
        <v>0</v>
      </c>
    </row>
    <row r="39" spans="1:8" ht="89.25" x14ac:dyDescent="0.25">
      <c r="A39" s="33" t="s">
        <v>172</v>
      </c>
      <c r="B39" s="63" t="s">
        <v>54</v>
      </c>
      <c r="C39" s="63" t="s">
        <v>98</v>
      </c>
      <c r="D39" s="59" t="s">
        <v>0</v>
      </c>
      <c r="E39" s="63" t="s">
        <v>5</v>
      </c>
      <c r="F39" s="66">
        <f>10-2.2</f>
        <v>7.8</v>
      </c>
      <c r="H39">
        <v>0</v>
      </c>
    </row>
    <row r="40" spans="1:8" ht="63.75" x14ac:dyDescent="0.25">
      <c r="A40" s="34" t="s">
        <v>43</v>
      </c>
      <c r="B40" s="63" t="s">
        <v>44</v>
      </c>
      <c r="C40" s="63"/>
      <c r="D40" s="59"/>
      <c r="E40" s="63"/>
      <c r="F40" s="65">
        <f>F41</f>
        <v>1849.4</v>
      </c>
    </row>
    <row r="41" spans="1:8" ht="63.75" x14ac:dyDescent="0.25">
      <c r="A41" s="33" t="s">
        <v>43</v>
      </c>
      <c r="B41" s="63" t="s">
        <v>44</v>
      </c>
      <c r="C41" s="63" t="s">
        <v>96</v>
      </c>
      <c r="D41" s="59" t="s">
        <v>9</v>
      </c>
      <c r="E41" s="63" t="s">
        <v>1</v>
      </c>
      <c r="F41" s="66">
        <v>1849.4</v>
      </c>
      <c r="H41">
        <v>0</v>
      </c>
    </row>
    <row r="42" spans="1:8" ht="38.25" x14ac:dyDescent="0.25">
      <c r="A42" s="34" t="s">
        <v>104</v>
      </c>
      <c r="B42" s="63" t="s">
        <v>105</v>
      </c>
      <c r="C42" s="63"/>
      <c r="D42" s="59"/>
      <c r="E42" s="63"/>
      <c r="F42" s="65">
        <f>F43</f>
        <v>500</v>
      </c>
    </row>
    <row r="43" spans="1:8" ht="38.25" x14ac:dyDescent="0.25">
      <c r="A43" s="33" t="s">
        <v>104</v>
      </c>
      <c r="B43" s="63" t="s">
        <v>105</v>
      </c>
      <c r="C43" s="63" t="s">
        <v>97</v>
      </c>
      <c r="D43" s="59" t="s">
        <v>16</v>
      </c>
      <c r="E43" s="63" t="s">
        <v>0</v>
      </c>
      <c r="F43" s="66">
        <f>400+100</f>
        <v>500</v>
      </c>
      <c r="H43">
        <v>0</v>
      </c>
    </row>
    <row r="44" spans="1:8" ht="76.5" x14ac:dyDescent="0.25">
      <c r="A44" s="34" t="s">
        <v>135</v>
      </c>
      <c r="B44" s="62" t="s">
        <v>132</v>
      </c>
      <c r="C44" s="62"/>
      <c r="D44" s="59"/>
      <c r="E44" s="62"/>
      <c r="F44" s="65">
        <f>F45</f>
        <v>17.600000000000001</v>
      </c>
    </row>
    <row r="45" spans="1:8" ht="76.5" x14ac:dyDescent="0.25">
      <c r="A45" s="33" t="s">
        <v>135</v>
      </c>
      <c r="B45" s="63" t="s">
        <v>132</v>
      </c>
      <c r="C45" s="63" t="s">
        <v>97</v>
      </c>
      <c r="D45" s="59" t="s">
        <v>1</v>
      </c>
      <c r="E45" s="63" t="s">
        <v>126</v>
      </c>
      <c r="F45" s="66">
        <v>17.600000000000001</v>
      </c>
      <c r="H45">
        <v>0</v>
      </c>
    </row>
    <row r="46" spans="1:8" ht="38.25" x14ac:dyDescent="0.25">
      <c r="A46" s="34" t="s">
        <v>147</v>
      </c>
      <c r="B46" s="62" t="s">
        <v>149</v>
      </c>
      <c r="C46" s="62"/>
      <c r="D46" s="60"/>
      <c r="E46" s="62"/>
      <c r="F46" s="65">
        <f>F47</f>
        <v>1</v>
      </c>
    </row>
    <row r="47" spans="1:8" ht="38.25" x14ac:dyDescent="0.25">
      <c r="A47" s="33" t="s">
        <v>147</v>
      </c>
      <c r="B47" s="63" t="s">
        <v>149</v>
      </c>
      <c r="C47" s="63" t="s">
        <v>97</v>
      </c>
      <c r="D47" s="59" t="s">
        <v>2</v>
      </c>
      <c r="E47" s="63" t="s">
        <v>21</v>
      </c>
      <c r="F47" s="66">
        <v>1</v>
      </c>
      <c r="H47">
        <v>0</v>
      </c>
    </row>
    <row r="48" spans="1:8" ht="25.5" x14ac:dyDescent="0.25">
      <c r="A48" s="34" t="s">
        <v>15</v>
      </c>
      <c r="B48" s="62" t="s">
        <v>176</v>
      </c>
      <c r="C48" s="62"/>
      <c r="D48" s="59"/>
      <c r="E48" s="62"/>
      <c r="F48" s="65">
        <f>F49+F50+F51</f>
        <v>4200</v>
      </c>
    </row>
    <row r="49" spans="1:8" ht="38.25" x14ac:dyDescent="0.25">
      <c r="A49" s="33" t="s">
        <v>55</v>
      </c>
      <c r="B49" s="63" t="s">
        <v>56</v>
      </c>
      <c r="C49" s="63" t="s">
        <v>97</v>
      </c>
      <c r="D49" s="59" t="s">
        <v>2</v>
      </c>
      <c r="E49" s="63" t="s">
        <v>14</v>
      </c>
      <c r="F49" s="66">
        <f>500+900+1000</f>
        <v>2400</v>
      </c>
      <c r="H49">
        <v>0</v>
      </c>
    </row>
    <row r="50" spans="1:8" ht="24" customHeight="1" x14ac:dyDescent="0.25">
      <c r="A50" s="33" t="s">
        <v>142</v>
      </c>
      <c r="B50" s="63" t="s">
        <v>121</v>
      </c>
      <c r="C50" s="63" t="s">
        <v>97</v>
      </c>
      <c r="D50" s="59" t="s">
        <v>2</v>
      </c>
      <c r="E50" s="63" t="s">
        <v>14</v>
      </c>
      <c r="F50" s="66">
        <f>2800-1000</f>
        <v>1800</v>
      </c>
      <c r="H50">
        <v>0</v>
      </c>
    </row>
    <row r="51" spans="1:8" hidden="1" x14ac:dyDescent="0.25">
      <c r="A51" s="33"/>
      <c r="B51" s="63"/>
      <c r="C51" s="63"/>
      <c r="D51" s="59"/>
      <c r="E51" s="63"/>
      <c r="F51" s="66"/>
    </row>
    <row r="52" spans="1:8" x14ac:dyDescent="0.25">
      <c r="A52" s="34" t="s">
        <v>57</v>
      </c>
      <c r="B52" s="62" t="s">
        <v>58</v>
      </c>
      <c r="C52" s="62"/>
      <c r="D52" s="60"/>
      <c r="E52" s="62"/>
      <c r="F52" s="65">
        <f>F53</f>
        <v>5491.6</v>
      </c>
    </row>
    <row r="53" spans="1:8" ht="13.5" customHeight="1" x14ac:dyDescent="0.25">
      <c r="A53" s="33" t="s">
        <v>57</v>
      </c>
      <c r="B53" s="63" t="s">
        <v>58</v>
      </c>
      <c r="C53" s="63" t="s">
        <v>97</v>
      </c>
      <c r="D53" s="59" t="s">
        <v>16</v>
      </c>
      <c r="E53" s="63" t="s">
        <v>1</v>
      </c>
      <c r="F53" s="66">
        <v>5491.6</v>
      </c>
      <c r="H53">
        <v>0</v>
      </c>
    </row>
    <row r="54" spans="1:8" ht="0.75" hidden="1" customHeight="1" x14ac:dyDescent="0.25">
      <c r="A54" s="34"/>
      <c r="B54" s="62"/>
      <c r="C54" s="62"/>
      <c r="D54" s="60"/>
      <c r="E54" s="62"/>
      <c r="F54" s="65"/>
    </row>
    <row r="55" spans="1:8" hidden="1" x14ac:dyDescent="0.25">
      <c r="A55" s="33"/>
      <c r="B55" s="63"/>
      <c r="C55" s="63"/>
      <c r="D55" s="59"/>
      <c r="E55" s="63"/>
      <c r="F55" s="66"/>
    </row>
    <row r="56" spans="1:8" ht="25.5" x14ac:dyDescent="0.25">
      <c r="A56" s="34" t="s">
        <v>110</v>
      </c>
      <c r="B56" s="62" t="s">
        <v>111</v>
      </c>
      <c r="C56" s="62"/>
      <c r="D56" s="60"/>
      <c r="E56" s="62"/>
      <c r="F56" s="65">
        <f>F57</f>
        <v>39632.5</v>
      </c>
    </row>
    <row r="57" spans="1:8" ht="25.5" x14ac:dyDescent="0.25">
      <c r="A57" s="33" t="s">
        <v>110</v>
      </c>
      <c r="B57" s="63" t="s">
        <v>111</v>
      </c>
      <c r="C57" s="63" t="s">
        <v>112</v>
      </c>
      <c r="D57" s="59" t="s">
        <v>16</v>
      </c>
      <c r="E57" s="63" t="s">
        <v>1</v>
      </c>
      <c r="F57" s="66">
        <v>39632.5</v>
      </c>
      <c r="H57">
        <v>0</v>
      </c>
    </row>
    <row r="58" spans="1:8" ht="51" x14ac:dyDescent="0.25">
      <c r="A58" s="33" t="s">
        <v>24</v>
      </c>
      <c r="B58" s="63" t="s">
        <v>60</v>
      </c>
      <c r="C58" s="63"/>
      <c r="D58" s="59"/>
      <c r="E58" s="63"/>
      <c r="F58" s="66">
        <f>F59</f>
        <v>78046.3</v>
      </c>
    </row>
    <row r="59" spans="1:8" ht="25.5" x14ac:dyDescent="0.25">
      <c r="A59" s="33" t="s">
        <v>59</v>
      </c>
      <c r="B59" s="63" t="s">
        <v>60</v>
      </c>
      <c r="C59" s="63" t="s">
        <v>100</v>
      </c>
      <c r="D59" s="59" t="s">
        <v>16</v>
      </c>
      <c r="E59" s="63" t="s">
        <v>16</v>
      </c>
      <c r="F59" s="66">
        <f>77316.3+730</f>
        <v>78046.3</v>
      </c>
      <c r="H59">
        <v>0</v>
      </c>
    </row>
    <row r="60" spans="1:8" ht="51" x14ac:dyDescent="0.25">
      <c r="A60" s="34" t="s">
        <v>24</v>
      </c>
      <c r="B60" s="62" t="s">
        <v>61</v>
      </c>
      <c r="C60" s="62"/>
      <c r="D60" s="59"/>
      <c r="E60" s="62"/>
      <c r="F60" s="65">
        <f>F61</f>
        <v>7505</v>
      </c>
    </row>
    <row r="61" spans="1:8" ht="51" x14ac:dyDescent="0.25">
      <c r="A61" s="33" t="s">
        <v>24</v>
      </c>
      <c r="B61" s="63" t="s">
        <v>61</v>
      </c>
      <c r="C61" s="63" t="s">
        <v>100</v>
      </c>
      <c r="D61" s="59" t="s">
        <v>14</v>
      </c>
      <c r="E61" s="63" t="s">
        <v>9</v>
      </c>
      <c r="F61" s="66">
        <f>8605-2000+1186.6-586.6+300</f>
        <v>7505</v>
      </c>
      <c r="H61">
        <v>0</v>
      </c>
    </row>
    <row r="62" spans="1:8" ht="38.25" x14ac:dyDescent="0.25">
      <c r="A62" s="33" t="s">
        <v>136</v>
      </c>
      <c r="B62" s="62" t="s">
        <v>115</v>
      </c>
      <c r="C62" s="62"/>
      <c r="D62" s="59"/>
      <c r="E62" s="62"/>
      <c r="F62" s="65">
        <f>F63</f>
        <v>110</v>
      </c>
    </row>
    <row r="63" spans="1:8" ht="38.25" x14ac:dyDescent="0.25">
      <c r="A63" s="33" t="s">
        <v>136</v>
      </c>
      <c r="B63" s="63" t="s">
        <v>115</v>
      </c>
      <c r="C63" s="63" t="s">
        <v>128</v>
      </c>
      <c r="D63" s="59" t="s">
        <v>22</v>
      </c>
      <c r="E63" s="63" t="s">
        <v>0</v>
      </c>
      <c r="F63" s="66">
        <f>1600-1490</f>
        <v>110</v>
      </c>
      <c r="H63">
        <v>0</v>
      </c>
    </row>
    <row r="64" spans="1:8" ht="25.5" x14ac:dyDescent="0.25">
      <c r="A64" s="52" t="s">
        <v>229</v>
      </c>
      <c r="B64" s="67" t="s">
        <v>228</v>
      </c>
      <c r="C64" s="67"/>
      <c r="D64" s="68"/>
      <c r="E64" s="67"/>
      <c r="F64" s="69">
        <f>F65</f>
        <v>76.8</v>
      </c>
    </row>
    <row r="65" spans="1:8" ht="25.5" x14ac:dyDescent="0.25">
      <c r="A65" s="51" t="s">
        <v>229</v>
      </c>
      <c r="B65" s="70" t="s">
        <v>228</v>
      </c>
      <c r="C65" s="70" t="s">
        <v>157</v>
      </c>
      <c r="D65" s="71" t="s">
        <v>22</v>
      </c>
      <c r="E65" s="70" t="s">
        <v>1</v>
      </c>
      <c r="F65" s="72">
        <v>76.8</v>
      </c>
    </row>
    <row r="66" spans="1:8" x14ac:dyDescent="0.25">
      <c r="A66" s="37" t="s">
        <v>137</v>
      </c>
      <c r="B66" s="37"/>
      <c r="C66" s="37"/>
      <c r="D66" s="37"/>
      <c r="E66" s="37"/>
      <c r="F66" s="38">
        <f>F67+F76+F102+F111+G101+F113+F83</f>
        <v>144384.81</v>
      </c>
    </row>
    <row r="67" spans="1:8" ht="26.25" x14ac:dyDescent="0.25">
      <c r="A67" s="39" t="s">
        <v>179</v>
      </c>
      <c r="B67" s="40"/>
      <c r="C67" s="40"/>
      <c r="D67" s="40"/>
      <c r="E67" s="40"/>
      <c r="F67" s="41">
        <f>F68+F70+F72+F74</f>
        <v>1457.8999999999999</v>
      </c>
    </row>
    <row r="68" spans="1:8" ht="76.5" x14ac:dyDescent="0.25">
      <c r="A68" s="42" t="s">
        <v>180</v>
      </c>
      <c r="B68" s="73" t="s">
        <v>62</v>
      </c>
      <c r="C68" s="73"/>
      <c r="D68" s="74"/>
      <c r="E68" s="73"/>
      <c r="F68" s="75">
        <f>F69</f>
        <v>80.3</v>
      </c>
    </row>
    <row r="69" spans="1:8" ht="76.5" x14ac:dyDescent="0.25">
      <c r="A69" s="34" t="s">
        <v>180</v>
      </c>
      <c r="B69" s="63" t="s">
        <v>62</v>
      </c>
      <c r="C69" s="63" t="s">
        <v>97</v>
      </c>
      <c r="D69" s="59" t="s">
        <v>1</v>
      </c>
      <c r="E69" s="63" t="s">
        <v>11</v>
      </c>
      <c r="F69" s="66">
        <f>610-499-30.7</f>
        <v>80.3</v>
      </c>
      <c r="H69">
        <v>0</v>
      </c>
    </row>
    <row r="70" spans="1:8" ht="63.75" x14ac:dyDescent="0.25">
      <c r="A70" s="34" t="s">
        <v>181</v>
      </c>
      <c r="B70" s="62" t="s">
        <v>63</v>
      </c>
      <c r="C70" s="62"/>
      <c r="D70" s="59"/>
      <c r="E70" s="62"/>
      <c r="F70" s="65">
        <f>F71</f>
        <v>331</v>
      </c>
    </row>
    <row r="71" spans="1:8" ht="63.75" x14ac:dyDescent="0.25">
      <c r="A71" s="33" t="s">
        <v>181</v>
      </c>
      <c r="B71" s="63" t="s">
        <v>63</v>
      </c>
      <c r="C71" s="63" t="s">
        <v>97</v>
      </c>
      <c r="D71" s="59" t="s">
        <v>1</v>
      </c>
      <c r="E71" s="63" t="s">
        <v>11</v>
      </c>
      <c r="F71" s="66">
        <f>660-329</f>
        <v>331</v>
      </c>
      <c r="H71">
        <v>0</v>
      </c>
    </row>
    <row r="72" spans="1:8" ht="76.5" x14ac:dyDescent="0.25">
      <c r="A72" s="34" t="s">
        <v>182</v>
      </c>
      <c r="B72" s="62" t="s">
        <v>64</v>
      </c>
      <c r="C72" s="62"/>
      <c r="D72" s="59"/>
      <c r="E72" s="62"/>
      <c r="F72" s="65">
        <f>F73</f>
        <v>1046.5999999999999</v>
      </c>
    </row>
    <row r="73" spans="1:8" ht="75.75" customHeight="1" x14ac:dyDescent="0.25">
      <c r="A73" s="33" t="s">
        <v>183</v>
      </c>
      <c r="B73" s="63" t="s">
        <v>64</v>
      </c>
      <c r="C73" s="63" t="s">
        <v>97</v>
      </c>
      <c r="D73" s="59" t="s">
        <v>1</v>
      </c>
      <c r="E73" s="63" t="s">
        <v>11</v>
      </c>
      <c r="F73" s="66">
        <f>1843.6-797</f>
        <v>1046.5999999999999</v>
      </c>
      <c r="H73">
        <v>0</v>
      </c>
    </row>
    <row r="74" spans="1:8" hidden="1" x14ac:dyDescent="0.25">
      <c r="A74" s="34"/>
      <c r="B74" s="62"/>
      <c r="C74" s="62"/>
      <c r="D74" s="59"/>
      <c r="E74" s="62"/>
      <c r="F74" s="65"/>
    </row>
    <row r="75" spans="1:8" hidden="1" x14ac:dyDescent="0.25">
      <c r="A75" s="33"/>
      <c r="B75" s="63"/>
      <c r="C75" s="63"/>
      <c r="D75" s="59"/>
      <c r="E75" s="63"/>
      <c r="F75" s="66"/>
      <c r="H75">
        <v>0</v>
      </c>
    </row>
    <row r="76" spans="1:8" ht="64.5" x14ac:dyDescent="0.25">
      <c r="A76" s="54" t="s">
        <v>184</v>
      </c>
      <c r="B76" s="55"/>
      <c r="C76" s="55"/>
      <c r="D76" s="55"/>
      <c r="E76" s="55"/>
      <c r="F76" s="56">
        <f>F77+F89+F97+F99+F94+F91</f>
        <v>33565.310000000005</v>
      </c>
    </row>
    <row r="77" spans="1:8" ht="89.25" x14ac:dyDescent="0.25">
      <c r="A77" s="34" t="s">
        <v>185</v>
      </c>
      <c r="B77" s="62" t="s">
        <v>138</v>
      </c>
      <c r="C77" s="62"/>
      <c r="D77" s="59"/>
      <c r="E77" s="62"/>
      <c r="F77" s="65">
        <f>F78+F79+F80+F82</f>
        <v>28110.510000000006</v>
      </c>
    </row>
    <row r="78" spans="1:8" ht="89.25" x14ac:dyDescent="0.25">
      <c r="A78" s="33" t="s">
        <v>185</v>
      </c>
      <c r="B78" s="63" t="s">
        <v>67</v>
      </c>
      <c r="C78" s="63" t="s">
        <v>100</v>
      </c>
      <c r="D78" s="59" t="s">
        <v>2</v>
      </c>
      <c r="E78" s="63" t="s">
        <v>11</v>
      </c>
      <c r="F78" s="66">
        <f>12180+1178-163.3</f>
        <v>13194.7</v>
      </c>
      <c r="H78">
        <v>0</v>
      </c>
    </row>
    <row r="79" spans="1:8" ht="89.25" x14ac:dyDescent="0.25">
      <c r="A79" s="33" t="s">
        <v>209</v>
      </c>
      <c r="B79" s="63" t="s">
        <v>67</v>
      </c>
      <c r="C79" s="63" t="s">
        <v>112</v>
      </c>
      <c r="D79" s="59" t="s">
        <v>2</v>
      </c>
      <c r="E79" s="63" t="s">
        <v>11</v>
      </c>
      <c r="F79" s="66">
        <v>13918.6</v>
      </c>
      <c r="H79">
        <v>0</v>
      </c>
    </row>
    <row r="80" spans="1:8" ht="101.25" customHeight="1" x14ac:dyDescent="0.25">
      <c r="A80" s="33" t="s">
        <v>186</v>
      </c>
      <c r="B80" s="63" t="s">
        <v>131</v>
      </c>
      <c r="C80" s="63" t="s">
        <v>97</v>
      </c>
      <c r="D80" s="59" t="s">
        <v>2</v>
      </c>
      <c r="E80" s="63" t="s">
        <v>11</v>
      </c>
      <c r="F80" s="66">
        <v>997.06</v>
      </c>
    </row>
    <row r="81" spans="1:8" hidden="1" x14ac:dyDescent="0.25">
      <c r="A81" s="33"/>
      <c r="B81" s="63"/>
      <c r="C81" s="63"/>
      <c r="D81" s="59"/>
      <c r="E81" s="63"/>
      <c r="F81" s="66"/>
    </row>
    <row r="82" spans="1:8" ht="51" x14ac:dyDescent="0.25">
      <c r="A82" s="44" t="s">
        <v>66</v>
      </c>
      <c r="B82" s="63" t="s">
        <v>67</v>
      </c>
      <c r="C82" s="63" t="s">
        <v>97</v>
      </c>
      <c r="D82" s="59" t="s">
        <v>2</v>
      </c>
      <c r="E82" s="63" t="s">
        <v>11</v>
      </c>
      <c r="F82" s="66">
        <v>0.15</v>
      </c>
    </row>
    <row r="83" spans="1:8" ht="89.25" x14ac:dyDescent="0.25">
      <c r="A83" s="45" t="s">
        <v>221</v>
      </c>
      <c r="B83" s="63" t="s">
        <v>122</v>
      </c>
      <c r="C83" s="63"/>
      <c r="D83" s="59"/>
      <c r="E83" s="63"/>
      <c r="F83" s="65">
        <f>F84+F86</f>
        <v>85674.6</v>
      </c>
    </row>
    <row r="84" spans="1:8" ht="102.75" x14ac:dyDescent="0.25">
      <c r="A84" s="46" t="s">
        <v>222</v>
      </c>
      <c r="B84" s="63" t="s">
        <v>119</v>
      </c>
      <c r="C84" s="63"/>
      <c r="D84" s="59"/>
      <c r="E84" s="63"/>
      <c r="F84" s="65">
        <f>F85</f>
        <v>40253.5</v>
      </c>
    </row>
    <row r="85" spans="1:8" ht="102.75" customHeight="1" x14ac:dyDescent="0.25">
      <c r="A85" s="76" t="s">
        <v>222</v>
      </c>
      <c r="B85" s="63" t="s">
        <v>119</v>
      </c>
      <c r="C85" s="63" t="s">
        <v>159</v>
      </c>
      <c r="D85" s="59" t="s">
        <v>16</v>
      </c>
      <c r="E85" s="63" t="s">
        <v>0</v>
      </c>
      <c r="F85" s="66">
        <f>53933.3-13679.8</f>
        <v>40253.5</v>
      </c>
      <c r="H85">
        <v>0</v>
      </c>
    </row>
    <row r="86" spans="1:8" ht="144" customHeight="1" x14ac:dyDescent="0.25">
      <c r="A86" s="76" t="s">
        <v>223</v>
      </c>
      <c r="B86" s="63" t="s">
        <v>218</v>
      </c>
      <c r="C86" s="63"/>
      <c r="D86" s="59"/>
      <c r="E86" s="63"/>
      <c r="F86" s="66">
        <f>F87+F88</f>
        <v>45421.1</v>
      </c>
    </row>
    <row r="87" spans="1:8" ht="157.5" customHeight="1" x14ac:dyDescent="0.25">
      <c r="A87" s="76" t="s">
        <v>219</v>
      </c>
      <c r="B87" s="63" t="s">
        <v>220</v>
      </c>
      <c r="C87" s="63" t="s">
        <v>159</v>
      </c>
      <c r="D87" s="59" t="s">
        <v>16</v>
      </c>
      <c r="E87" s="63" t="s">
        <v>0</v>
      </c>
      <c r="F87" s="66">
        <v>45421.1</v>
      </c>
    </row>
    <row r="88" spans="1:8" ht="151.5" hidden="1" customHeight="1" x14ac:dyDescent="0.25">
      <c r="A88" s="76"/>
      <c r="B88" s="63"/>
      <c r="C88" s="63"/>
      <c r="D88" s="59"/>
      <c r="E88" s="63"/>
      <c r="F88" s="66"/>
    </row>
    <row r="89" spans="1:8" ht="0.75" customHeight="1" x14ac:dyDescent="0.25">
      <c r="A89" s="34"/>
      <c r="B89" s="62"/>
      <c r="C89" s="62"/>
      <c r="D89" s="59"/>
      <c r="E89" s="62"/>
      <c r="F89" s="65"/>
    </row>
    <row r="90" spans="1:8" hidden="1" x14ac:dyDescent="0.25">
      <c r="A90" s="33"/>
      <c r="B90" s="63"/>
      <c r="C90" s="63"/>
      <c r="D90" s="59"/>
      <c r="E90" s="63"/>
      <c r="F90" s="66"/>
    </row>
    <row r="91" spans="1:8" hidden="1" x14ac:dyDescent="0.25">
      <c r="A91" s="34"/>
      <c r="B91" s="62"/>
      <c r="C91" s="63"/>
      <c r="D91" s="59"/>
      <c r="E91" s="63"/>
      <c r="F91" s="65"/>
    </row>
    <row r="92" spans="1:8" hidden="1" x14ac:dyDescent="0.25">
      <c r="A92" s="33"/>
      <c r="B92" s="63"/>
      <c r="C92" s="63"/>
      <c r="D92" s="59"/>
      <c r="E92" s="63"/>
      <c r="F92" s="66"/>
    </row>
    <row r="93" spans="1:8" hidden="1" x14ac:dyDescent="0.25">
      <c r="A93" s="33"/>
      <c r="B93" s="63"/>
      <c r="C93" s="63"/>
      <c r="D93" s="59"/>
      <c r="E93" s="63"/>
      <c r="F93" s="66"/>
    </row>
    <row r="94" spans="1:8" ht="38.25" x14ac:dyDescent="0.25">
      <c r="A94" s="34" t="s">
        <v>188</v>
      </c>
      <c r="B94" s="62" t="s">
        <v>153</v>
      </c>
      <c r="C94" s="63"/>
      <c r="D94" s="59"/>
      <c r="E94" s="63"/>
      <c r="F94" s="65">
        <f>F96+F95</f>
        <v>3159.8</v>
      </c>
    </row>
    <row r="95" spans="1:8" ht="0.75" customHeight="1" x14ac:dyDescent="0.25">
      <c r="A95" s="33"/>
      <c r="B95" s="63"/>
      <c r="C95" s="63"/>
      <c r="D95" s="59"/>
      <c r="E95" s="63"/>
      <c r="F95" s="66"/>
      <c r="H95">
        <v>0</v>
      </c>
    </row>
    <row r="96" spans="1:8" ht="50.25" customHeight="1" x14ac:dyDescent="0.25">
      <c r="A96" s="33" t="s">
        <v>165</v>
      </c>
      <c r="B96" s="63" t="s">
        <v>153</v>
      </c>
      <c r="C96" s="63" t="s">
        <v>97</v>
      </c>
      <c r="D96" s="59" t="s">
        <v>16</v>
      </c>
      <c r="E96" s="63" t="s">
        <v>9</v>
      </c>
      <c r="F96" s="66">
        <v>3159.8</v>
      </c>
      <c r="H96">
        <v>0</v>
      </c>
    </row>
    <row r="97" spans="1:9" hidden="1" x14ac:dyDescent="0.25">
      <c r="A97" s="34"/>
      <c r="B97" s="62"/>
      <c r="C97" s="62"/>
      <c r="D97" s="59"/>
      <c r="E97" s="62"/>
      <c r="F97" s="65"/>
    </row>
    <row r="98" spans="1:9" hidden="1" x14ac:dyDescent="0.25">
      <c r="A98" s="33"/>
      <c r="B98" s="63"/>
      <c r="C98" s="63"/>
      <c r="D98" s="59"/>
      <c r="E98" s="63"/>
      <c r="F98" s="66"/>
    </row>
    <row r="99" spans="1:9" x14ac:dyDescent="0.25">
      <c r="A99" s="34" t="s">
        <v>155</v>
      </c>
      <c r="B99" s="62" t="s">
        <v>154</v>
      </c>
      <c r="C99" s="62"/>
      <c r="D99" s="60"/>
      <c r="E99" s="62"/>
      <c r="F99" s="65">
        <f>F100+F101</f>
        <v>2295</v>
      </c>
    </row>
    <row r="100" spans="1:9" ht="63.75" x14ac:dyDescent="0.25">
      <c r="A100" s="33" t="s">
        <v>166</v>
      </c>
      <c r="B100" s="63" t="s">
        <v>154</v>
      </c>
      <c r="C100" s="63" t="s">
        <v>97</v>
      </c>
      <c r="D100" s="59" t="s">
        <v>16</v>
      </c>
      <c r="E100" s="63" t="s">
        <v>9</v>
      </c>
      <c r="F100" s="66">
        <v>2295</v>
      </c>
      <c r="I100">
        <v>0</v>
      </c>
    </row>
    <row r="101" spans="1:9" ht="0.75" customHeight="1" x14ac:dyDescent="0.25">
      <c r="A101" s="33"/>
      <c r="B101" s="63"/>
      <c r="C101" s="63"/>
      <c r="D101" s="59"/>
      <c r="E101" s="63"/>
      <c r="F101" s="66"/>
      <c r="I101">
        <v>0</v>
      </c>
    </row>
    <row r="102" spans="1:9" ht="64.5" x14ac:dyDescent="0.25">
      <c r="A102" s="39" t="s">
        <v>189</v>
      </c>
      <c r="B102" s="40"/>
      <c r="C102" s="40"/>
      <c r="D102" s="40"/>
      <c r="E102" s="40"/>
      <c r="F102" s="43">
        <f>F103+F105+F107</f>
        <v>3314.6000000000004</v>
      </c>
    </row>
    <row r="103" spans="1:9" ht="102" x14ac:dyDescent="0.25">
      <c r="A103" s="34" t="s">
        <v>190</v>
      </c>
      <c r="B103" s="62" t="s">
        <v>69</v>
      </c>
      <c r="C103" s="62"/>
      <c r="D103" s="59"/>
      <c r="E103" s="62"/>
      <c r="F103" s="65">
        <f>F104</f>
        <v>2572.6000000000004</v>
      </c>
    </row>
    <row r="104" spans="1:9" ht="102" x14ac:dyDescent="0.25">
      <c r="A104" s="33" t="s">
        <v>190</v>
      </c>
      <c r="B104" s="63" t="s">
        <v>69</v>
      </c>
      <c r="C104" s="63" t="s">
        <v>97</v>
      </c>
      <c r="D104" s="59" t="s">
        <v>21</v>
      </c>
      <c r="E104" s="63" t="s">
        <v>0</v>
      </c>
      <c r="F104" s="66">
        <f>3145.3-572.7</f>
        <v>2572.6000000000004</v>
      </c>
      <c r="I104">
        <v>0</v>
      </c>
    </row>
    <row r="105" spans="1:9" ht="114.75" x14ac:dyDescent="0.25">
      <c r="A105" s="34" t="s">
        <v>191</v>
      </c>
      <c r="B105" s="62" t="s">
        <v>70</v>
      </c>
      <c r="C105" s="62"/>
      <c r="D105" s="59"/>
      <c r="E105" s="62"/>
      <c r="F105" s="65">
        <f>F106</f>
        <v>56.25</v>
      </c>
    </row>
    <row r="106" spans="1:9" ht="114.75" x14ac:dyDescent="0.25">
      <c r="A106" s="33" t="s">
        <v>191</v>
      </c>
      <c r="B106" s="63" t="s">
        <v>70</v>
      </c>
      <c r="C106" s="63" t="s">
        <v>97</v>
      </c>
      <c r="D106" s="59" t="s">
        <v>4</v>
      </c>
      <c r="E106" s="63" t="s">
        <v>16</v>
      </c>
      <c r="F106" s="66">
        <f>113.75-57.5</f>
        <v>56.25</v>
      </c>
      <c r="I106">
        <v>0</v>
      </c>
    </row>
    <row r="107" spans="1:9" ht="102" x14ac:dyDescent="0.25">
      <c r="A107" s="34" t="s">
        <v>192</v>
      </c>
      <c r="B107" s="62" t="s">
        <v>71</v>
      </c>
      <c r="C107" s="62"/>
      <c r="D107" s="59"/>
      <c r="E107" s="62"/>
      <c r="F107" s="65">
        <f>F108+F109+F110</f>
        <v>685.75</v>
      </c>
    </row>
    <row r="108" spans="1:9" ht="114.75" x14ac:dyDescent="0.25">
      <c r="A108" s="33" t="s">
        <v>192</v>
      </c>
      <c r="B108" s="63" t="s">
        <v>71</v>
      </c>
      <c r="C108" s="62" t="s">
        <v>99</v>
      </c>
      <c r="D108" s="59" t="s">
        <v>20</v>
      </c>
      <c r="E108" s="62" t="s">
        <v>20</v>
      </c>
      <c r="F108" s="65">
        <f>311.06</f>
        <v>311.06</v>
      </c>
      <c r="I108">
        <v>0</v>
      </c>
    </row>
    <row r="109" spans="1:9" ht="109.5" customHeight="1" x14ac:dyDescent="0.25">
      <c r="A109" s="33" t="s">
        <v>192</v>
      </c>
      <c r="B109" s="63" t="s">
        <v>71</v>
      </c>
      <c r="C109" s="63" t="s">
        <v>97</v>
      </c>
      <c r="D109" s="59" t="s">
        <v>20</v>
      </c>
      <c r="E109" s="63" t="s">
        <v>20</v>
      </c>
      <c r="F109" s="66">
        <f>222.8-0.64</f>
        <v>222.16000000000003</v>
      </c>
      <c r="I109">
        <v>0</v>
      </c>
    </row>
    <row r="110" spans="1:9" ht="125.25" customHeight="1" x14ac:dyDescent="0.25">
      <c r="A110" s="33" t="s">
        <v>217</v>
      </c>
      <c r="B110" s="63" t="s">
        <v>216</v>
      </c>
      <c r="C110" s="63" t="s">
        <v>97</v>
      </c>
      <c r="D110" s="59" t="s">
        <v>20</v>
      </c>
      <c r="E110" s="63" t="s">
        <v>20</v>
      </c>
      <c r="F110" s="66">
        <v>152.53</v>
      </c>
    </row>
    <row r="111" spans="1:9" ht="68.25" customHeight="1" x14ac:dyDescent="0.25">
      <c r="A111" s="34" t="s">
        <v>171</v>
      </c>
      <c r="B111" s="62" t="s">
        <v>120</v>
      </c>
      <c r="C111" s="62"/>
      <c r="D111" s="59"/>
      <c r="E111" s="62"/>
      <c r="F111" s="65">
        <f>F112</f>
        <v>76.800000000000011</v>
      </c>
    </row>
    <row r="112" spans="1:9" ht="38.25" x14ac:dyDescent="0.25">
      <c r="A112" s="33" t="s">
        <v>139</v>
      </c>
      <c r="B112" s="63" t="s">
        <v>120</v>
      </c>
      <c r="C112" s="63" t="s">
        <v>157</v>
      </c>
      <c r="D112" s="59" t="s">
        <v>22</v>
      </c>
      <c r="E112" s="63" t="s">
        <v>1</v>
      </c>
      <c r="F112" s="66">
        <f>500-423.2</f>
        <v>76.800000000000011</v>
      </c>
      <c r="I112">
        <v>0</v>
      </c>
    </row>
    <row r="113" spans="1:9" ht="75.75" customHeight="1" x14ac:dyDescent="0.25">
      <c r="A113" s="34" t="s">
        <v>193</v>
      </c>
      <c r="B113" s="62" t="s">
        <v>145</v>
      </c>
      <c r="C113" s="62"/>
      <c r="D113" s="60"/>
      <c r="E113" s="62"/>
      <c r="F113" s="65">
        <f>F115+F114+F116</f>
        <v>20295.599999999999</v>
      </c>
    </row>
    <row r="114" spans="1:9" ht="75.75" customHeight="1" x14ac:dyDescent="0.25">
      <c r="A114" s="33" t="s">
        <v>207</v>
      </c>
      <c r="B114" s="63" t="s">
        <v>214</v>
      </c>
      <c r="C114" s="63" t="s">
        <v>97</v>
      </c>
      <c r="D114" s="59" t="s">
        <v>16</v>
      </c>
      <c r="E114" s="63" t="s">
        <v>1</v>
      </c>
      <c r="F114" s="66">
        <v>9950</v>
      </c>
    </row>
    <row r="115" spans="1:9" ht="102" x14ac:dyDescent="0.25">
      <c r="A115" s="33" t="s">
        <v>207</v>
      </c>
      <c r="B115" s="63" t="s">
        <v>214</v>
      </c>
      <c r="C115" s="63" t="s">
        <v>97</v>
      </c>
      <c r="D115" s="59" t="s">
        <v>16</v>
      </c>
      <c r="E115" s="63" t="s">
        <v>1</v>
      </c>
      <c r="F115" s="66">
        <v>526.4</v>
      </c>
      <c r="I115">
        <v>0</v>
      </c>
    </row>
    <row r="116" spans="1:9" ht="89.25" x14ac:dyDescent="0.25">
      <c r="A116" s="33" t="s">
        <v>224</v>
      </c>
      <c r="B116" s="63" t="s">
        <v>145</v>
      </c>
      <c r="C116" s="63" t="s">
        <v>100</v>
      </c>
      <c r="D116" s="59" t="s">
        <v>16</v>
      </c>
      <c r="E116" s="63" t="s">
        <v>1</v>
      </c>
      <c r="F116" s="66">
        <f>9395+2815.5-2391.3</f>
        <v>9819.2000000000007</v>
      </c>
    </row>
    <row r="117" spans="1:9" x14ac:dyDescent="0.25">
      <c r="A117" s="57" t="s">
        <v>140</v>
      </c>
      <c r="B117" s="77"/>
      <c r="C117" s="77"/>
      <c r="D117" s="59"/>
      <c r="E117" s="77"/>
      <c r="F117" s="78">
        <f>F66+F4</f>
        <v>355932</v>
      </c>
    </row>
    <row r="118" spans="1:9" x14ac:dyDescent="0.25">
      <c r="F118">
        <v>355932</v>
      </c>
    </row>
    <row r="119" spans="1:9" x14ac:dyDescent="0.25">
      <c r="F119" s="31">
        <f>F118-F117</f>
        <v>0</v>
      </c>
    </row>
    <row r="120" spans="1:9" x14ac:dyDescent="0.25">
      <c r="F120" s="31">
        <f>'приложение 9'!G167-'приложение 7'!F117</f>
        <v>0</v>
      </c>
    </row>
    <row r="128" spans="1:9" x14ac:dyDescent="0.25">
      <c r="F128" s="31"/>
    </row>
  </sheetData>
  <mergeCells count="2">
    <mergeCell ref="E1:F1"/>
    <mergeCell ref="A2:F2"/>
  </mergeCells>
  <pageMargins left="0.7" right="0.7" top="0.75" bottom="0.75" header="0.3" footer="0.3"/>
  <pageSetup paperSize="9" scale="84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view="pageBreakPreview" zoomScale="88" zoomScaleNormal="88" zoomScaleSheetLayoutView="88" workbookViewId="0">
      <selection activeCell="F1" sqref="F1:G1"/>
    </sheetView>
  </sheetViews>
  <sheetFormatPr defaultColWidth="8.85546875" defaultRowHeight="15" x14ac:dyDescent="0.25"/>
  <cols>
    <col min="1" max="1" width="41.28515625" style="1" customWidth="1"/>
    <col min="2" max="2" width="7.28515625" style="2" customWidth="1"/>
    <col min="3" max="3" width="5.7109375" style="2" customWidth="1"/>
    <col min="4" max="4" width="5.140625" style="2" customWidth="1"/>
    <col min="5" max="5" width="15.28515625" style="2" customWidth="1"/>
    <col min="6" max="6" width="8.42578125" style="2" customWidth="1"/>
    <col min="7" max="7" width="19.4257812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3" customHeight="1" x14ac:dyDescent="0.25">
      <c r="F1" s="83" t="s">
        <v>240</v>
      </c>
      <c r="G1" s="85"/>
    </row>
    <row r="2" spans="1:14" ht="85.9" customHeight="1" thickBot="1" x14ac:dyDescent="0.3">
      <c r="A2" s="84" t="s">
        <v>168</v>
      </c>
      <c r="B2" s="86"/>
      <c r="C2" s="86"/>
      <c r="D2" s="86"/>
      <c r="E2" s="86"/>
      <c r="F2" s="86"/>
      <c r="G2" s="86"/>
    </row>
    <row r="3" spans="1:14" ht="30" x14ac:dyDescent="0.25">
      <c r="A3" s="79" t="s">
        <v>30</v>
      </c>
      <c r="B3" s="80" t="s">
        <v>25</v>
      </c>
      <c r="C3" s="81" t="s">
        <v>26</v>
      </c>
      <c r="D3" s="81" t="s">
        <v>27</v>
      </c>
      <c r="E3" s="81" t="s">
        <v>28</v>
      </c>
      <c r="F3" s="81" t="s">
        <v>29</v>
      </c>
      <c r="G3" s="82" t="s">
        <v>31</v>
      </c>
      <c r="H3" s="3"/>
    </row>
    <row r="4" spans="1:14" s="5" customFormat="1" ht="60" customHeight="1" x14ac:dyDescent="0.25">
      <c r="A4" s="19" t="s">
        <v>169</v>
      </c>
      <c r="B4" s="20" t="s">
        <v>118</v>
      </c>
      <c r="C4" s="21"/>
      <c r="D4" s="21"/>
      <c r="E4" s="21"/>
      <c r="F4" s="21"/>
      <c r="G4" s="29">
        <f>G5+G38+G42+G62+G71+G78+G94+G115+G129+G119+G56+G59+G86</f>
        <v>326750.20999999996</v>
      </c>
      <c r="H4" s="4"/>
    </row>
    <row r="5" spans="1:14" ht="27" customHeight="1" x14ac:dyDescent="0.25">
      <c r="A5" s="22" t="s">
        <v>34</v>
      </c>
      <c r="B5" s="23" t="s">
        <v>118</v>
      </c>
      <c r="C5" s="24" t="s">
        <v>0</v>
      </c>
      <c r="D5" s="24" t="s">
        <v>33</v>
      </c>
      <c r="E5" s="24"/>
      <c r="F5" s="24"/>
      <c r="G5" s="29">
        <f>G6+G25+G29+G21</f>
        <v>48249.799999999996</v>
      </c>
      <c r="H5" s="3"/>
      <c r="I5" s="6"/>
      <c r="J5" s="6"/>
      <c r="K5" s="6"/>
      <c r="L5" s="6"/>
      <c r="M5" s="6"/>
      <c r="N5" s="6"/>
    </row>
    <row r="6" spans="1:14" ht="84" customHeight="1" x14ac:dyDescent="0.25">
      <c r="A6" s="47" t="s">
        <v>3</v>
      </c>
      <c r="B6" s="47" t="s">
        <v>32</v>
      </c>
      <c r="C6" s="47" t="s">
        <v>0</v>
      </c>
      <c r="D6" s="48" t="s">
        <v>2</v>
      </c>
      <c r="E6" s="47"/>
      <c r="F6" s="47"/>
      <c r="G6" s="49">
        <f>G8+G10+G17</f>
        <v>43258.899999999994</v>
      </c>
      <c r="H6" s="3"/>
      <c r="I6" s="6"/>
      <c r="J6" s="6"/>
      <c r="K6" s="6"/>
      <c r="L6" s="6"/>
      <c r="M6" s="6"/>
      <c r="N6" s="6"/>
    </row>
    <row r="7" spans="1:14" x14ac:dyDescent="0.25">
      <c r="A7" s="47" t="s">
        <v>73</v>
      </c>
      <c r="B7" s="47" t="s">
        <v>32</v>
      </c>
      <c r="C7" s="47" t="s">
        <v>0</v>
      </c>
      <c r="D7" s="48" t="s">
        <v>2</v>
      </c>
      <c r="E7" s="47" t="s">
        <v>72</v>
      </c>
      <c r="F7" s="47"/>
      <c r="G7" s="49">
        <f>G8</f>
        <v>35349.199999999997</v>
      </c>
      <c r="H7" s="7"/>
      <c r="I7" s="8"/>
      <c r="J7" s="9"/>
      <c r="K7" s="9"/>
      <c r="L7" s="9"/>
      <c r="M7" s="9"/>
      <c r="N7" s="10"/>
    </row>
    <row r="8" spans="1:14" ht="55.5" customHeight="1" x14ac:dyDescent="0.25">
      <c r="A8" s="47" t="s">
        <v>76</v>
      </c>
      <c r="B8" s="47" t="s">
        <v>32</v>
      </c>
      <c r="C8" s="47" t="s">
        <v>0</v>
      </c>
      <c r="D8" s="48" t="s">
        <v>2</v>
      </c>
      <c r="E8" s="47" t="s">
        <v>77</v>
      </c>
      <c r="F8" s="47"/>
      <c r="G8" s="49">
        <f>G9</f>
        <v>35349.199999999997</v>
      </c>
      <c r="H8" s="7"/>
      <c r="I8" s="11"/>
      <c r="J8" s="12"/>
      <c r="K8" s="12"/>
      <c r="L8" s="12"/>
      <c r="M8" s="12"/>
      <c r="N8" s="13"/>
    </row>
    <row r="9" spans="1:14" ht="85.5" customHeight="1" x14ac:dyDescent="0.25">
      <c r="A9" s="47" t="s">
        <v>36</v>
      </c>
      <c r="B9" s="47" t="s">
        <v>32</v>
      </c>
      <c r="C9" s="47" t="s">
        <v>0</v>
      </c>
      <c r="D9" s="48" t="s">
        <v>2</v>
      </c>
      <c r="E9" s="47" t="s">
        <v>37</v>
      </c>
      <c r="F9" s="47" t="s">
        <v>96</v>
      </c>
      <c r="G9" s="49">
        <f>39469+140-2085.5-1228.5-590.8-355</f>
        <v>35349.199999999997</v>
      </c>
      <c r="H9" s="7"/>
      <c r="I9" s="8"/>
      <c r="J9" s="9"/>
      <c r="K9" s="9"/>
      <c r="L9" s="9"/>
      <c r="M9" s="9"/>
      <c r="N9" s="10"/>
    </row>
    <row r="10" spans="1:14" ht="42" customHeight="1" x14ac:dyDescent="0.25">
      <c r="A10" s="47" t="s">
        <v>73</v>
      </c>
      <c r="B10" s="47" t="s">
        <v>32</v>
      </c>
      <c r="C10" s="47" t="s">
        <v>0</v>
      </c>
      <c r="D10" s="48" t="s">
        <v>2</v>
      </c>
      <c r="E10" s="47" t="s">
        <v>72</v>
      </c>
      <c r="F10" s="47"/>
      <c r="G10" s="49">
        <f>G11</f>
        <v>4781.1000000000004</v>
      </c>
      <c r="H10" s="7"/>
      <c r="I10" s="8"/>
      <c r="J10" s="9"/>
      <c r="K10" s="9"/>
      <c r="L10" s="9"/>
      <c r="M10" s="9"/>
      <c r="N10" s="10"/>
    </row>
    <row r="11" spans="1:14" ht="53.25" customHeight="1" x14ac:dyDescent="0.25">
      <c r="A11" s="47" t="s">
        <v>76</v>
      </c>
      <c r="B11" s="47" t="s">
        <v>32</v>
      </c>
      <c r="C11" s="47" t="s">
        <v>0</v>
      </c>
      <c r="D11" s="48" t="s">
        <v>2</v>
      </c>
      <c r="E11" s="47" t="s">
        <v>77</v>
      </c>
      <c r="F11" s="47"/>
      <c r="G11" s="49">
        <f>G13+G14+G15+G16</f>
        <v>4781.1000000000004</v>
      </c>
      <c r="H11" s="7"/>
      <c r="I11" s="8"/>
      <c r="J11" s="9"/>
      <c r="K11" s="9"/>
      <c r="L11" s="9"/>
      <c r="M11" s="9"/>
      <c r="N11" s="10"/>
    </row>
    <row r="12" spans="1:14" ht="88.5" customHeight="1" x14ac:dyDescent="0.25">
      <c r="A12" s="47" t="s">
        <v>38</v>
      </c>
      <c r="B12" s="47" t="s">
        <v>32</v>
      </c>
      <c r="C12" s="47" t="s">
        <v>0</v>
      </c>
      <c r="D12" s="48" t="s">
        <v>2</v>
      </c>
      <c r="E12" s="47" t="s">
        <v>39</v>
      </c>
      <c r="F12" s="47"/>
      <c r="G12" s="49">
        <f>G13+G14+G16+G15</f>
        <v>4781.1000000000004</v>
      </c>
      <c r="H12" s="7"/>
      <c r="I12" s="8"/>
      <c r="J12" s="9"/>
      <c r="K12" s="9"/>
      <c r="L12" s="9"/>
      <c r="M12" s="9"/>
      <c r="N12" s="10"/>
    </row>
    <row r="13" spans="1:14" ht="87.75" customHeight="1" x14ac:dyDescent="0.25">
      <c r="A13" s="47" t="s">
        <v>38</v>
      </c>
      <c r="B13" s="47" t="s">
        <v>32</v>
      </c>
      <c r="C13" s="47" t="s">
        <v>0</v>
      </c>
      <c r="D13" s="48" t="s">
        <v>2</v>
      </c>
      <c r="E13" s="47" t="s">
        <v>39</v>
      </c>
      <c r="F13" s="47" t="s">
        <v>96</v>
      </c>
      <c r="G13" s="49">
        <v>100</v>
      </c>
      <c r="H13" s="7"/>
      <c r="I13" s="11"/>
      <c r="J13" s="12"/>
      <c r="K13" s="12"/>
      <c r="L13" s="12"/>
      <c r="M13" s="12"/>
      <c r="N13" s="13"/>
    </row>
    <row r="14" spans="1:14" ht="90.75" customHeight="1" x14ac:dyDescent="0.25">
      <c r="A14" s="47" t="s">
        <v>38</v>
      </c>
      <c r="B14" s="47" t="s">
        <v>32</v>
      </c>
      <c r="C14" s="47" t="s">
        <v>0</v>
      </c>
      <c r="D14" s="48" t="s">
        <v>2</v>
      </c>
      <c r="E14" s="47" t="s">
        <v>39</v>
      </c>
      <c r="F14" s="47" t="s">
        <v>97</v>
      </c>
      <c r="G14" s="49">
        <f>2900+730.8</f>
        <v>3630.8</v>
      </c>
      <c r="H14" s="7"/>
      <c r="I14" s="8"/>
      <c r="J14" s="9"/>
      <c r="K14" s="9"/>
      <c r="L14" s="9"/>
      <c r="M14" s="9"/>
      <c r="N14" s="10"/>
    </row>
    <row r="15" spans="1:14" ht="55.5" customHeight="1" x14ac:dyDescent="0.25">
      <c r="A15" s="47" t="s">
        <v>38</v>
      </c>
      <c r="B15" s="47" t="s">
        <v>32</v>
      </c>
      <c r="C15" s="47" t="s">
        <v>0</v>
      </c>
      <c r="D15" s="48" t="s">
        <v>2</v>
      </c>
      <c r="E15" s="47" t="s">
        <v>39</v>
      </c>
      <c r="F15" s="47" t="s">
        <v>107</v>
      </c>
      <c r="G15" s="49">
        <f>730.8+219.5</f>
        <v>950.3</v>
      </c>
      <c r="H15" s="7"/>
      <c r="I15" s="8"/>
      <c r="J15" s="9"/>
      <c r="K15" s="9"/>
      <c r="L15" s="9"/>
      <c r="M15" s="9"/>
      <c r="N15" s="10"/>
    </row>
    <row r="16" spans="1:14" ht="85.5" x14ac:dyDescent="0.25">
      <c r="A16" s="47" t="s">
        <v>38</v>
      </c>
      <c r="B16" s="47" t="s">
        <v>32</v>
      </c>
      <c r="C16" s="47" t="s">
        <v>0</v>
      </c>
      <c r="D16" s="48" t="s">
        <v>2</v>
      </c>
      <c r="E16" s="47" t="s">
        <v>39</v>
      </c>
      <c r="F16" s="47" t="s">
        <v>98</v>
      </c>
      <c r="G16" s="49">
        <v>100</v>
      </c>
      <c r="H16" s="7"/>
      <c r="I16" s="8"/>
      <c r="J16" s="9"/>
      <c r="K16" s="9"/>
      <c r="L16" s="9"/>
      <c r="M16" s="9"/>
      <c r="N16" s="10"/>
    </row>
    <row r="17" spans="1:14" ht="21.75" customHeight="1" x14ac:dyDescent="0.25">
      <c r="A17" s="47" t="s">
        <v>73</v>
      </c>
      <c r="B17" s="47" t="s">
        <v>32</v>
      </c>
      <c r="C17" s="47" t="s">
        <v>0</v>
      </c>
      <c r="D17" s="48" t="s">
        <v>2</v>
      </c>
      <c r="E17" s="47" t="s">
        <v>72</v>
      </c>
      <c r="F17" s="47"/>
      <c r="G17" s="49">
        <f>G18</f>
        <v>3128.6</v>
      </c>
      <c r="H17" s="7"/>
      <c r="I17" s="11"/>
      <c r="J17" s="12"/>
      <c r="K17" s="12"/>
      <c r="L17" s="12"/>
      <c r="M17" s="12"/>
      <c r="N17" s="13"/>
    </row>
    <row r="18" spans="1:14" ht="71.25" x14ac:dyDescent="0.25">
      <c r="A18" s="47" t="s">
        <v>162</v>
      </c>
      <c r="B18" s="47" t="s">
        <v>32</v>
      </c>
      <c r="C18" s="47" t="s">
        <v>0</v>
      </c>
      <c r="D18" s="48" t="s">
        <v>2</v>
      </c>
      <c r="E18" s="47" t="s">
        <v>78</v>
      </c>
      <c r="F18" s="47"/>
      <c r="G18" s="49">
        <f>G19</f>
        <v>3128.6</v>
      </c>
      <c r="H18" s="7"/>
      <c r="I18" s="8"/>
      <c r="J18" s="9"/>
      <c r="K18" s="9"/>
      <c r="L18" s="9"/>
      <c r="M18" s="9"/>
      <c r="N18" s="10"/>
    </row>
    <row r="19" spans="1:14" ht="85.5" x14ac:dyDescent="0.25">
      <c r="A19" s="47" t="s">
        <v>41</v>
      </c>
      <c r="B19" s="47" t="s">
        <v>32</v>
      </c>
      <c r="C19" s="47" t="s">
        <v>0</v>
      </c>
      <c r="D19" s="48" t="s">
        <v>2</v>
      </c>
      <c r="E19" s="47" t="s">
        <v>42</v>
      </c>
      <c r="F19" s="47"/>
      <c r="G19" s="49">
        <f>G20</f>
        <v>3128.6</v>
      </c>
      <c r="H19" s="7"/>
      <c r="I19" s="8"/>
      <c r="J19" s="9"/>
      <c r="K19" s="9"/>
      <c r="L19" s="9"/>
      <c r="M19" s="9"/>
      <c r="N19" s="10"/>
    </row>
    <row r="20" spans="1:14" ht="92.25" customHeight="1" x14ac:dyDescent="0.25">
      <c r="A20" s="47" t="s">
        <v>41</v>
      </c>
      <c r="B20" s="47" t="s">
        <v>32</v>
      </c>
      <c r="C20" s="47" t="s">
        <v>0</v>
      </c>
      <c r="D20" s="48" t="s">
        <v>2</v>
      </c>
      <c r="E20" s="47" t="s">
        <v>42</v>
      </c>
      <c r="F20" s="47" t="s">
        <v>96</v>
      </c>
      <c r="G20" s="49">
        <f>3063+65.6</f>
        <v>3128.6</v>
      </c>
      <c r="H20" s="7"/>
      <c r="I20" s="8"/>
      <c r="J20" s="9"/>
      <c r="K20" s="9"/>
      <c r="L20" s="9"/>
      <c r="M20" s="9"/>
      <c r="N20" s="10"/>
    </row>
    <row r="21" spans="1:14" ht="39" customHeight="1" x14ac:dyDescent="0.25">
      <c r="A21" s="47" t="s">
        <v>73</v>
      </c>
      <c r="B21" s="47" t="s">
        <v>32</v>
      </c>
      <c r="C21" s="47" t="s">
        <v>0</v>
      </c>
      <c r="D21" s="48" t="s">
        <v>20</v>
      </c>
      <c r="E21" s="47"/>
      <c r="F21" s="47"/>
      <c r="G21" s="49">
        <f>G22</f>
        <v>2633.9</v>
      </c>
      <c r="H21" s="7"/>
      <c r="I21" s="11"/>
      <c r="J21" s="12"/>
      <c r="K21" s="12"/>
      <c r="L21" s="12"/>
      <c r="M21" s="12"/>
      <c r="N21" s="13"/>
    </row>
    <row r="22" spans="1:14" ht="35.25" customHeight="1" x14ac:dyDescent="0.25">
      <c r="A22" s="47" t="s">
        <v>226</v>
      </c>
      <c r="B22" s="47" t="s">
        <v>32</v>
      </c>
      <c r="C22" s="47" t="s">
        <v>0</v>
      </c>
      <c r="D22" s="48" t="s">
        <v>20</v>
      </c>
      <c r="E22" s="47" t="s">
        <v>49</v>
      </c>
      <c r="F22" s="47"/>
      <c r="G22" s="49">
        <f>G24+G23</f>
        <v>2633.9</v>
      </c>
      <c r="H22" s="7"/>
      <c r="I22" s="11"/>
      <c r="J22" s="12"/>
      <c r="K22" s="12"/>
      <c r="L22" s="12"/>
      <c r="M22" s="12"/>
      <c r="N22" s="13"/>
    </row>
    <row r="23" spans="1:14" ht="35.25" customHeight="1" x14ac:dyDescent="0.25">
      <c r="A23" s="47" t="s">
        <v>226</v>
      </c>
      <c r="B23" s="47" t="s">
        <v>32</v>
      </c>
      <c r="C23" s="47" t="s">
        <v>0</v>
      </c>
      <c r="D23" s="48" t="s">
        <v>20</v>
      </c>
      <c r="E23" s="47" t="s">
        <v>49</v>
      </c>
      <c r="F23" s="47" t="s">
        <v>97</v>
      </c>
      <c r="G23" s="49">
        <f>2050-366.1</f>
        <v>1683.9</v>
      </c>
      <c r="H23" s="7"/>
      <c r="I23" s="11"/>
      <c r="J23" s="12"/>
      <c r="K23" s="12"/>
      <c r="L23" s="12"/>
      <c r="M23" s="12"/>
      <c r="N23" s="13"/>
    </row>
    <row r="24" spans="1:14" ht="36" customHeight="1" x14ac:dyDescent="0.25">
      <c r="A24" s="47" t="s">
        <v>226</v>
      </c>
      <c r="B24" s="47" t="s">
        <v>32</v>
      </c>
      <c r="C24" s="47" t="s">
        <v>0</v>
      </c>
      <c r="D24" s="48" t="s">
        <v>20</v>
      </c>
      <c r="E24" s="47" t="s">
        <v>49</v>
      </c>
      <c r="F24" s="47" t="s">
        <v>227</v>
      </c>
      <c r="G24" s="49">
        <v>950</v>
      </c>
      <c r="H24" s="7"/>
      <c r="I24" s="11"/>
      <c r="J24" s="12"/>
      <c r="K24" s="12"/>
      <c r="L24" s="12"/>
      <c r="M24" s="12"/>
      <c r="N24" s="13"/>
    </row>
    <row r="25" spans="1:14" ht="33" customHeight="1" x14ac:dyDescent="0.25">
      <c r="A25" s="47" t="s">
        <v>95</v>
      </c>
      <c r="B25" s="47" t="s">
        <v>32</v>
      </c>
      <c r="C25" s="47" t="s">
        <v>0</v>
      </c>
      <c r="D25" s="48" t="s">
        <v>4</v>
      </c>
      <c r="E25" s="47"/>
      <c r="F25" s="47"/>
      <c r="G25" s="49">
        <v>800</v>
      </c>
      <c r="H25" s="7"/>
      <c r="I25" s="11"/>
      <c r="J25" s="12"/>
      <c r="K25" s="12"/>
      <c r="L25" s="12"/>
      <c r="M25" s="12"/>
      <c r="N25" s="13"/>
    </row>
    <row r="26" spans="1:14" ht="27" customHeight="1" x14ac:dyDescent="0.25">
      <c r="A26" s="47" t="s">
        <v>73</v>
      </c>
      <c r="B26" s="47" t="s">
        <v>32</v>
      </c>
      <c r="C26" s="47" t="s">
        <v>0</v>
      </c>
      <c r="D26" s="48" t="s">
        <v>4</v>
      </c>
      <c r="E26" s="47" t="s">
        <v>72</v>
      </c>
      <c r="F26" s="47"/>
      <c r="G26" s="49">
        <v>800</v>
      </c>
      <c r="H26" s="7"/>
      <c r="I26" s="8"/>
      <c r="J26" s="9"/>
      <c r="K26" s="9"/>
      <c r="L26" s="9"/>
      <c r="M26" s="9"/>
      <c r="N26" s="10"/>
    </row>
    <row r="27" spans="1:14" ht="39.75" customHeight="1" x14ac:dyDescent="0.25">
      <c r="A27" s="47" t="s">
        <v>45</v>
      </c>
      <c r="B27" s="47" t="s">
        <v>32</v>
      </c>
      <c r="C27" s="47" t="s">
        <v>0</v>
      </c>
      <c r="D27" s="48" t="s">
        <v>4</v>
      </c>
      <c r="E27" s="47" t="s">
        <v>46</v>
      </c>
      <c r="F27" s="47"/>
      <c r="G27" s="49">
        <v>800</v>
      </c>
      <c r="H27" s="7"/>
      <c r="I27" s="8"/>
      <c r="J27" s="9"/>
      <c r="K27" s="9"/>
      <c r="L27" s="9"/>
      <c r="M27" s="9"/>
      <c r="N27" s="10"/>
    </row>
    <row r="28" spans="1:14" ht="27.75" customHeight="1" x14ac:dyDescent="0.25">
      <c r="A28" s="47" t="s">
        <v>45</v>
      </c>
      <c r="B28" s="47" t="s">
        <v>32</v>
      </c>
      <c r="C28" s="47" t="s">
        <v>0</v>
      </c>
      <c r="D28" s="48" t="s">
        <v>4</v>
      </c>
      <c r="E28" s="47" t="s">
        <v>46</v>
      </c>
      <c r="F28" s="47" t="s">
        <v>47</v>
      </c>
      <c r="G28" s="49">
        <v>800</v>
      </c>
      <c r="H28" s="7"/>
      <c r="I28" s="8"/>
      <c r="J28" s="9"/>
      <c r="K28" s="9"/>
      <c r="L28" s="9"/>
      <c r="M28" s="9"/>
      <c r="N28" s="10"/>
    </row>
    <row r="29" spans="1:14" ht="22.5" customHeight="1" x14ac:dyDescent="0.25">
      <c r="A29" s="47" t="s">
        <v>6</v>
      </c>
      <c r="B29" s="47" t="s">
        <v>32</v>
      </c>
      <c r="C29" s="47" t="s">
        <v>0</v>
      </c>
      <c r="D29" s="48" t="s">
        <v>5</v>
      </c>
      <c r="E29" s="47"/>
      <c r="F29" s="47"/>
      <c r="G29" s="49">
        <f>G30</f>
        <v>1557</v>
      </c>
      <c r="H29" s="7"/>
      <c r="I29" s="8"/>
      <c r="J29" s="9"/>
      <c r="K29" s="9"/>
      <c r="L29" s="9"/>
      <c r="M29" s="9"/>
      <c r="N29" s="10"/>
    </row>
    <row r="30" spans="1:14" ht="30.75" customHeight="1" x14ac:dyDescent="0.25">
      <c r="A30" s="47" t="s">
        <v>73</v>
      </c>
      <c r="B30" s="47" t="s">
        <v>32</v>
      </c>
      <c r="C30" s="47" t="s">
        <v>0</v>
      </c>
      <c r="D30" s="48" t="s">
        <v>5</v>
      </c>
      <c r="E30" s="47" t="s">
        <v>72</v>
      </c>
      <c r="F30" s="47"/>
      <c r="G30" s="49">
        <f>G31</f>
        <v>1557</v>
      </c>
      <c r="H30" s="7"/>
      <c r="I30" s="8"/>
      <c r="J30" s="9"/>
      <c r="K30" s="9"/>
      <c r="L30" s="9"/>
      <c r="M30" s="9"/>
      <c r="N30" s="10"/>
    </row>
    <row r="31" spans="1:14" ht="41.25" customHeight="1" x14ac:dyDescent="0.25">
      <c r="A31" s="47" t="s">
        <v>6</v>
      </c>
      <c r="B31" s="47" t="s">
        <v>32</v>
      </c>
      <c r="C31" s="47" t="s">
        <v>0</v>
      </c>
      <c r="D31" s="48" t="s">
        <v>5</v>
      </c>
      <c r="E31" s="47" t="s">
        <v>102</v>
      </c>
      <c r="F31" s="47"/>
      <c r="G31" s="49">
        <f>G32+G33+G34+G35+G36+G37</f>
        <v>1557</v>
      </c>
      <c r="H31" s="7"/>
      <c r="I31" s="8"/>
      <c r="J31" s="9"/>
      <c r="K31" s="9"/>
      <c r="L31" s="9"/>
      <c r="M31" s="9"/>
      <c r="N31" s="10"/>
    </row>
    <row r="32" spans="1:14" ht="63" customHeight="1" x14ac:dyDescent="0.25">
      <c r="A32" s="47" t="s">
        <v>48</v>
      </c>
      <c r="B32" s="47" t="s">
        <v>32</v>
      </c>
      <c r="C32" s="47" t="s">
        <v>0</v>
      </c>
      <c r="D32" s="48" t="s">
        <v>5</v>
      </c>
      <c r="E32" s="47" t="s">
        <v>49</v>
      </c>
      <c r="F32" s="47" t="s">
        <v>97</v>
      </c>
      <c r="G32" s="49">
        <v>500</v>
      </c>
      <c r="H32" s="7"/>
      <c r="I32" s="11"/>
      <c r="J32" s="12"/>
      <c r="K32" s="12"/>
      <c r="L32" s="12"/>
      <c r="M32" s="12"/>
      <c r="N32" s="13"/>
    </row>
    <row r="33" spans="1:14" ht="117" customHeight="1" x14ac:dyDescent="0.25">
      <c r="A33" s="47" t="s">
        <v>178</v>
      </c>
      <c r="B33" s="47" t="s">
        <v>32</v>
      </c>
      <c r="C33" s="47" t="s">
        <v>0</v>
      </c>
      <c r="D33" s="48" t="s">
        <v>5</v>
      </c>
      <c r="E33" s="47" t="s">
        <v>50</v>
      </c>
      <c r="F33" s="47" t="s">
        <v>97</v>
      </c>
      <c r="G33" s="49">
        <v>600</v>
      </c>
      <c r="H33" s="7"/>
      <c r="I33" s="11"/>
      <c r="J33" s="12"/>
      <c r="K33" s="12"/>
      <c r="L33" s="12"/>
      <c r="M33" s="12"/>
      <c r="N33" s="13"/>
    </row>
    <row r="34" spans="1:14" ht="114" x14ac:dyDescent="0.25">
      <c r="A34" s="47" t="s">
        <v>178</v>
      </c>
      <c r="B34" s="47" t="s">
        <v>32</v>
      </c>
      <c r="C34" s="47" t="s">
        <v>0</v>
      </c>
      <c r="D34" s="48" t="s">
        <v>5</v>
      </c>
      <c r="E34" s="47" t="s">
        <v>50</v>
      </c>
      <c r="F34" s="47" t="s">
        <v>7</v>
      </c>
      <c r="G34" s="49">
        <v>81</v>
      </c>
      <c r="H34" s="7"/>
      <c r="I34" s="8"/>
      <c r="J34" s="9"/>
      <c r="K34" s="9"/>
      <c r="L34" s="9"/>
      <c r="M34" s="9"/>
      <c r="N34" s="10"/>
    </row>
    <row r="35" spans="1:14" ht="71.25" x14ac:dyDescent="0.25">
      <c r="A35" s="47" t="s">
        <v>8</v>
      </c>
      <c r="B35" s="47" t="s">
        <v>32</v>
      </c>
      <c r="C35" s="47" t="s">
        <v>0</v>
      </c>
      <c r="D35" s="48" t="s">
        <v>5</v>
      </c>
      <c r="E35" s="47" t="s">
        <v>51</v>
      </c>
      <c r="F35" s="47" t="s">
        <v>103</v>
      </c>
      <c r="G35" s="49">
        <v>0</v>
      </c>
      <c r="H35" s="7"/>
      <c r="I35" s="8"/>
      <c r="J35" s="9"/>
      <c r="K35" s="9"/>
      <c r="L35" s="9"/>
      <c r="M35" s="9"/>
      <c r="N35" s="10"/>
    </row>
    <row r="36" spans="1:14" ht="85.5" x14ac:dyDescent="0.25">
      <c r="A36" s="47" t="s">
        <v>52</v>
      </c>
      <c r="B36" s="47" t="s">
        <v>32</v>
      </c>
      <c r="C36" s="47" t="s">
        <v>0</v>
      </c>
      <c r="D36" s="48" t="s">
        <v>5</v>
      </c>
      <c r="E36" s="47" t="s">
        <v>53</v>
      </c>
      <c r="F36" s="47" t="s">
        <v>98</v>
      </c>
      <c r="G36" s="49">
        <f>400-112.6</f>
        <v>287.39999999999998</v>
      </c>
      <c r="H36" s="7"/>
      <c r="I36" s="8"/>
      <c r="J36" s="9"/>
      <c r="K36" s="9"/>
      <c r="L36" s="9"/>
      <c r="M36" s="9"/>
      <c r="N36" s="10"/>
    </row>
    <row r="37" spans="1:14" ht="76.5" customHeight="1" x14ac:dyDescent="0.25">
      <c r="A37" s="47" t="s">
        <v>52</v>
      </c>
      <c r="B37" s="47" t="s">
        <v>32</v>
      </c>
      <c r="C37" s="47" t="s">
        <v>0</v>
      </c>
      <c r="D37" s="48" t="s">
        <v>5</v>
      </c>
      <c r="E37" s="47" t="s">
        <v>53</v>
      </c>
      <c r="F37" s="47" t="s">
        <v>146</v>
      </c>
      <c r="G37" s="49">
        <f>100-11.4</f>
        <v>88.6</v>
      </c>
      <c r="H37" s="7"/>
      <c r="I37" s="11"/>
      <c r="J37" s="12"/>
      <c r="K37" s="12"/>
      <c r="L37" s="12"/>
      <c r="M37" s="12"/>
      <c r="N37" s="13"/>
    </row>
    <row r="38" spans="1:14" ht="28.5" x14ac:dyDescent="0.25">
      <c r="A38" s="47" t="s">
        <v>10</v>
      </c>
      <c r="B38" s="47" t="s">
        <v>32</v>
      </c>
      <c r="C38" s="47" t="s">
        <v>9</v>
      </c>
      <c r="D38" s="48" t="s">
        <v>1</v>
      </c>
      <c r="E38" s="47"/>
      <c r="F38" s="47"/>
      <c r="G38" s="49">
        <f>G39</f>
        <v>1849.4</v>
      </c>
      <c r="H38" s="7"/>
      <c r="I38" s="8"/>
      <c r="J38" s="9"/>
      <c r="K38" s="9"/>
      <c r="L38" s="9"/>
      <c r="M38" s="9"/>
      <c r="N38" s="10"/>
    </row>
    <row r="39" spans="1:14" ht="37.5" customHeight="1" x14ac:dyDescent="0.25">
      <c r="A39" s="47" t="s">
        <v>73</v>
      </c>
      <c r="B39" s="47" t="s">
        <v>32</v>
      </c>
      <c r="C39" s="47" t="s">
        <v>9</v>
      </c>
      <c r="D39" s="48" t="s">
        <v>1</v>
      </c>
      <c r="E39" s="47" t="s">
        <v>72</v>
      </c>
      <c r="F39" s="47"/>
      <c r="G39" s="49">
        <f>G40</f>
        <v>1849.4</v>
      </c>
      <c r="H39" s="7"/>
      <c r="I39" s="8"/>
      <c r="J39" s="9"/>
      <c r="K39" s="9"/>
      <c r="L39" s="9"/>
      <c r="M39" s="9"/>
      <c r="N39" s="10"/>
    </row>
    <row r="40" spans="1:14" ht="49.5" customHeight="1" x14ac:dyDescent="0.25">
      <c r="A40" s="47" t="s">
        <v>79</v>
      </c>
      <c r="B40" s="47" t="s">
        <v>32</v>
      </c>
      <c r="C40" s="47" t="s">
        <v>9</v>
      </c>
      <c r="D40" s="48" t="s">
        <v>1</v>
      </c>
      <c r="E40" s="47" t="s">
        <v>80</v>
      </c>
      <c r="F40" s="47"/>
      <c r="G40" s="49">
        <f>G41</f>
        <v>1849.4</v>
      </c>
      <c r="H40" s="7"/>
      <c r="I40" s="11"/>
      <c r="J40" s="12"/>
      <c r="K40" s="12"/>
      <c r="L40" s="12"/>
      <c r="M40" s="12"/>
      <c r="N40" s="13"/>
    </row>
    <row r="41" spans="1:14" ht="87.75" customHeight="1" x14ac:dyDescent="0.25">
      <c r="A41" s="47" t="s">
        <v>43</v>
      </c>
      <c r="B41" s="47" t="s">
        <v>32</v>
      </c>
      <c r="C41" s="47" t="s">
        <v>9</v>
      </c>
      <c r="D41" s="48" t="s">
        <v>1</v>
      </c>
      <c r="E41" s="47" t="s">
        <v>44</v>
      </c>
      <c r="F41" s="47" t="s">
        <v>96</v>
      </c>
      <c r="G41" s="49">
        <v>1849.4</v>
      </c>
      <c r="H41" s="7"/>
      <c r="I41" s="8"/>
      <c r="J41" s="9"/>
      <c r="K41" s="9"/>
      <c r="L41" s="9"/>
      <c r="M41" s="9"/>
      <c r="N41" s="10"/>
    </row>
    <row r="42" spans="1:14" ht="57" x14ac:dyDescent="0.25">
      <c r="A42" s="47" t="s">
        <v>12</v>
      </c>
      <c r="B42" s="47" t="s">
        <v>32</v>
      </c>
      <c r="C42" s="47" t="s">
        <v>1</v>
      </c>
      <c r="D42" s="48" t="s">
        <v>11</v>
      </c>
      <c r="E42" s="47"/>
      <c r="F42" s="47"/>
      <c r="G42" s="49">
        <f>G43</f>
        <v>1457.8999999999999</v>
      </c>
      <c r="H42" s="7"/>
      <c r="I42" s="11"/>
      <c r="J42" s="12"/>
      <c r="K42" s="12"/>
      <c r="L42" s="12"/>
      <c r="M42" s="12"/>
      <c r="N42" s="13"/>
    </row>
    <row r="43" spans="1:14" ht="42.75" x14ac:dyDescent="0.25">
      <c r="A43" s="47" t="s">
        <v>232</v>
      </c>
      <c r="B43" s="47" t="s">
        <v>32</v>
      </c>
      <c r="C43" s="47" t="s">
        <v>1</v>
      </c>
      <c r="D43" s="48" t="s">
        <v>11</v>
      </c>
      <c r="E43" s="47" t="s">
        <v>81</v>
      </c>
      <c r="F43" s="47"/>
      <c r="G43" s="49">
        <f>G44+G47+G50+G53</f>
        <v>1457.8999999999999</v>
      </c>
      <c r="H43" s="7"/>
      <c r="I43" s="11"/>
      <c r="J43" s="12"/>
      <c r="K43" s="12"/>
      <c r="L43" s="12"/>
      <c r="M43" s="12"/>
      <c r="N43" s="13"/>
    </row>
    <row r="44" spans="1:14" ht="85.5" x14ac:dyDescent="0.25">
      <c r="A44" s="47" t="s">
        <v>233</v>
      </c>
      <c r="B44" s="47" t="s">
        <v>32</v>
      </c>
      <c r="C44" s="47" t="s">
        <v>1</v>
      </c>
      <c r="D44" s="48" t="s">
        <v>11</v>
      </c>
      <c r="E44" s="47" t="s">
        <v>82</v>
      </c>
      <c r="F44" s="47"/>
      <c r="G44" s="49">
        <f>G45</f>
        <v>80.299999999999955</v>
      </c>
      <c r="H44" s="7"/>
      <c r="I44" s="8"/>
      <c r="J44" s="9"/>
      <c r="K44" s="9"/>
      <c r="L44" s="9"/>
      <c r="M44" s="9"/>
      <c r="N44" s="10"/>
    </row>
    <row r="45" spans="1:14" ht="60" customHeight="1" x14ac:dyDescent="0.25">
      <c r="A45" s="47" t="s">
        <v>234</v>
      </c>
      <c r="B45" s="47" t="s">
        <v>32</v>
      </c>
      <c r="C45" s="47" t="s">
        <v>1</v>
      </c>
      <c r="D45" s="48" t="s">
        <v>11</v>
      </c>
      <c r="E45" s="47" t="s">
        <v>62</v>
      </c>
      <c r="F45" s="47"/>
      <c r="G45" s="49">
        <f>G46</f>
        <v>80.299999999999955</v>
      </c>
      <c r="H45" s="7"/>
      <c r="I45" s="11"/>
      <c r="J45" s="12"/>
      <c r="K45" s="12"/>
      <c r="L45" s="12"/>
      <c r="M45" s="12"/>
      <c r="N45" s="13"/>
    </row>
    <row r="46" spans="1:14" ht="50.25" customHeight="1" x14ac:dyDescent="0.25">
      <c r="A46" s="47" t="s">
        <v>235</v>
      </c>
      <c r="B46" s="47" t="s">
        <v>32</v>
      </c>
      <c r="C46" s="47" t="s">
        <v>1</v>
      </c>
      <c r="D46" s="48" t="s">
        <v>11</v>
      </c>
      <c r="E46" s="47" t="s">
        <v>62</v>
      </c>
      <c r="F46" s="47" t="s">
        <v>97</v>
      </c>
      <c r="G46" s="49">
        <f>610-529.7</f>
        <v>80.299999999999955</v>
      </c>
      <c r="H46" s="7"/>
      <c r="I46" s="11"/>
      <c r="J46" s="12"/>
      <c r="K46" s="12"/>
      <c r="L46" s="12"/>
      <c r="M46" s="12"/>
      <c r="N46" s="13"/>
    </row>
    <row r="47" spans="1:14" ht="91.5" customHeight="1" x14ac:dyDescent="0.25">
      <c r="A47" s="47" t="s">
        <v>194</v>
      </c>
      <c r="B47" s="47" t="s">
        <v>32</v>
      </c>
      <c r="C47" s="47" t="s">
        <v>1</v>
      </c>
      <c r="D47" s="48" t="s">
        <v>11</v>
      </c>
      <c r="E47" s="47" t="s">
        <v>83</v>
      </c>
      <c r="F47" s="47"/>
      <c r="G47" s="49">
        <f>G49</f>
        <v>331</v>
      </c>
      <c r="H47" s="7"/>
      <c r="I47" s="11"/>
      <c r="J47" s="12"/>
      <c r="K47" s="12"/>
      <c r="L47" s="12"/>
      <c r="M47" s="12"/>
      <c r="N47" s="13"/>
    </row>
    <row r="48" spans="1:14" ht="60" customHeight="1" x14ac:dyDescent="0.25">
      <c r="A48" s="47" t="s">
        <v>236</v>
      </c>
      <c r="B48" s="47" t="s">
        <v>32</v>
      </c>
      <c r="C48" s="47" t="s">
        <v>1</v>
      </c>
      <c r="D48" s="48" t="s">
        <v>11</v>
      </c>
      <c r="E48" s="47" t="s">
        <v>63</v>
      </c>
      <c r="F48" s="47"/>
      <c r="G48" s="49">
        <f>G49</f>
        <v>331</v>
      </c>
      <c r="H48" s="7"/>
      <c r="I48" s="11"/>
      <c r="J48" s="12"/>
      <c r="K48" s="12"/>
      <c r="L48" s="12"/>
      <c r="M48" s="12"/>
      <c r="N48" s="13"/>
    </row>
    <row r="49" spans="1:14" ht="57" customHeight="1" x14ac:dyDescent="0.25">
      <c r="A49" s="47" t="s">
        <v>236</v>
      </c>
      <c r="B49" s="47" t="s">
        <v>32</v>
      </c>
      <c r="C49" s="47" t="s">
        <v>1</v>
      </c>
      <c r="D49" s="48" t="s">
        <v>11</v>
      </c>
      <c r="E49" s="47" t="s">
        <v>63</v>
      </c>
      <c r="F49" s="47" t="s">
        <v>97</v>
      </c>
      <c r="G49" s="49">
        <f>660-329</f>
        <v>331</v>
      </c>
      <c r="H49" s="7"/>
      <c r="I49" s="11"/>
      <c r="J49" s="12"/>
      <c r="K49" s="12"/>
      <c r="L49" s="12"/>
      <c r="M49" s="12"/>
      <c r="N49" s="13"/>
    </row>
    <row r="50" spans="1:14" ht="105.75" customHeight="1" x14ac:dyDescent="0.25">
      <c r="A50" s="47" t="s">
        <v>195</v>
      </c>
      <c r="B50" s="47" t="s">
        <v>32</v>
      </c>
      <c r="C50" s="47" t="s">
        <v>1</v>
      </c>
      <c r="D50" s="48" t="s">
        <v>11</v>
      </c>
      <c r="E50" s="47" t="s">
        <v>84</v>
      </c>
      <c r="F50" s="47"/>
      <c r="G50" s="49">
        <f>G51</f>
        <v>1046.5999999999999</v>
      </c>
      <c r="H50" s="7"/>
      <c r="I50" s="11"/>
      <c r="J50" s="12"/>
      <c r="K50" s="12"/>
      <c r="L50" s="12"/>
      <c r="M50" s="12"/>
      <c r="N50" s="13"/>
    </row>
    <row r="51" spans="1:14" ht="89.25" customHeight="1" x14ac:dyDescent="0.25">
      <c r="A51" s="47" t="s">
        <v>237</v>
      </c>
      <c r="B51" s="47" t="s">
        <v>32</v>
      </c>
      <c r="C51" s="47" t="s">
        <v>1</v>
      </c>
      <c r="D51" s="48" t="s">
        <v>11</v>
      </c>
      <c r="E51" s="47" t="s">
        <v>64</v>
      </c>
      <c r="F51" s="47"/>
      <c r="G51" s="49">
        <f>G52</f>
        <v>1046.5999999999999</v>
      </c>
      <c r="H51" s="7"/>
      <c r="I51" s="11"/>
      <c r="J51" s="12"/>
      <c r="K51" s="12"/>
      <c r="L51" s="12"/>
      <c r="M51" s="12"/>
      <c r="N51" s="13"/>
    </row>
    <row r="52" spans="1:14" ht="75" customHeight="1" x14ac:dyDescent="0.25">
      <c r="A52" s="47" t="s">
        <v>238</v>
      </c>
      <c r="B52" s="47" t="s">
        <v>32</v>
      </c>
      <c r="C52" s="47" t="s">
        <v>1</v>
      </c>
      <c r="D52" s="48" t="s">
        <v>11</v>
      </c>
      <c r="E52" s="47" t="s">
        <v>64</v>
      </c>
      <c r="F52" s="47" t="s">
        <v>97</v>
      </c>
      <c r="G52" s="49">
        <f>1843.6-797</f>
        <v>1046.5999999999999</v>
      </c>
      <c r="H52" s="7"/>
      <c r="I52" s="11"/>
      <c r="J52" s="12"/>
      <c r="K52" s="12"/>
      <c r="L52" s="12"/>
      <c r="M52" s="12"/>
      <c r="N52" s="13"/>
    </row>
    <row r="53" spans="1:14" ht="84.75" customHeight="1" x14ac:dyDescent="0.25">
      <c r="A53" s="47" t="s">
        <v>196</v>
      </c>
      <c r="B53" s="47" t="s">
        <v>32</v>
      </c>
      <c r="C53" s="47" t="s">
        <v>1</v>
      </c>
      <c r="D53" s="48" t="s">
        <v>11</v>
      </c>
      <c r="E53" s="47" t="s">
        <v>85</v>
      </c>
      <c r="F53" s="47"/>
      <c r="G53" s="49">
        <f>G54</f>
        <v>0</v>
      </c>
      <c r="H53" s="7"/>
      <c r="I53" s="8"/>
      <c r="J53" s="9"/>
      <c r="K53" s="9"/>
      <c r="L53" s="9"/>
      <c r="M53" s="9"/>
      <c r="N53" s="10"/>
    </row>
    <row r="54" spans="1:14" ht="52.5" customHeight="1" x14ac:dyDescent="0.25">
      <c r="A54" s="47" t="s">
        <v>197</v>
      </c>
      <c r="B54" s="47" t="s">
        <v>32</v>
      </c>
      <c r="C54" s="47" t="s">
        <v>1</v>
      </c>
      <c r="D54" s="48" t="s">
        <v>11</v>
      </c>
      <c r="E54" s="47" t="s">
        <v>65</v>
      </c>
      <c r="F54" s="47"/>
      <c r="G54" s="49">
        <f>G55</f>
        <v>0</v>
      </c>
      <c r="H54" s="7"/>
      <c r="I54" s="11"/>
      <c r="J54" s="12"/>
      <c r="K54" s="12"/>
      <c r="L54" s="12"/>
      <c r="M54" s="12"/>
      <c r="N54" s="13"/>
    </row>
    <row r="55" spans="1:14" ht="54.75" customHeight="1" x14ac:dyDescent="0.25">
      <c r="A55" s="47" t="s">
        <v>239</v>
      </c>
      <c r="B55" s="47" t="s">
        <v>32</v>
      </c>
      <c r="C55" s="47" t="s">
        <v>1</v>
      </c>
      <c r="D55" s="48" t="s">
        <v>11</v>
      </c>
      <c r="E55" s="47" t="s">
        <v>65</v>
      </c>
      <c r="F55" s="47" t="s">
        <v>97</v>
      </c>
      <c r="G55" s="49">
        <v>0</v>
      </c>
      <c r="H55" s="7"/>
      <c r="I55" s="8"/>
      <c r="J55" s="9"/>
      <c r="K55" s="9"/>
      <c r="L55" s="9"/>
      <c r="M55" s="9"/>
      <c r="N55" s="10"/>
    </row>
    <row r="56" spans="1:14" ht="51.75" customHeight="1" x14ac:dyDescent="0.25">
      <c r="A56" s="47" t="s">
        <v>127</v>
      </c>
      <c r="B56" s="47" t="s">
        <v>32</v>
      </c>
      <c r="C56" s="47" t="s">
        <v>1</v>
      </c>
      <c r="D56" s="48" t="s">
        <v>126</v>
      </c>
      <c r="E56" s="47"/>
      <c r="F56" s="47"/>
      <c r="G56" s="49">
        <f>G57</f>
        <v>17.600000000000001</v>
      </c>
      <c r="H56" s="7"/>
      <c r="I56" s="8"/>
      <c r="J56" s="9"/>
      <c r="K56" s="9"/>
      <c r="L56" s="9"/>
      <c r="M56" s="9"/>
      <c r="N56" s="10"/>
    </row>
    <row r="57" spans="1:14" ht="99.75" customHeight="1" x14ac:dyDescent="0.25">
      <c r="A57" s="47" t="s">
        <v>40</v>
      </c>
      <c r="B57" s="47" t="s">
        <v>32</v>
      </c>
      <c r="C57" s="47" t="s">
        <v>1</v>
      </c>
      <c r="D57" s="48" t="s">
        <v>126</v>
      </c>
      <c r="E57" s="47" t="s">
        <v>101</v>
      </c>
      <c r="F57" s="47"/>
      <c r="G57" s="49">
        <f>G58</f>
        <v>17.600000000000001</v>
      </c>
      <c r="H57" s="7"/>
      <c r="I57" s="8"/>
      <c r="J57" s="9"/>
      <c r="K57" s="9"/>
      <c r="L57" s="9"/>
      <c r="M57" s="9"/>
      <c r="N57" s="10"/>
    </row>
    <row r="58" spans="1:14" ht="85.5" customHeight="1" x14ac:dyDescent="0.25">
      <c r="A58" s="47" t="s">
        <v>40</v>
      </c>
      <c r="B58" s="47" t="s">
        <v>32</v>
      </c>
      <c r="C58" s="47" t="s">
        <v>1</v>
      </c>
      <c r="D58" s="48" t="s">
        <v>126</v>
      </c>
      <c r="E58" s="47" t="s">
        <v>101</v>
      </c>
      <c r="F58" s="47" t="s">
        <v>97</v>
      </c>
      <c r="G58" s="49">
        <v>17.600000000000001</v>
      </c>
      <c r="H58" s="7"/>
      <c r="I58" s="11"/>
      <c r="J58" s="12"/>
      <c r="K58" s="12"/>
      <c r="L58" s="12"/>
      <c r="M58" s="12"/>
      <c r="N58" s="13"/>
    </row>
    <row r="59" spans="1:14" ht="75" customHeight="1" x14ac:dyDescent="0.25">
      <c r="A59" s="47" t="s">
        <v>147</v>
      </c>
      <c r="B59" s="47" t="s">
        <v>32</v>
      </c>
      <c r="C59" s="47" t="s">
        <v>2</v>
      </c>
      <c r="D59" s="48" t="s">
        <v>21</v>
      </c>
      <c r="E59" s="47"/>
      <c r="F59" s="47"/>
      <c r="G59" s="49">
        <f>G60</f>
        <v>1</v>
      </c>
      <c r="H59" s="7"/>
      <c r="I59" s="11"/>
      <c r="J59" s="12"/>
      <c r="K59" s="12"/>
      <c r="L59" s="12"/>
      <c r="M59" s="12"/>
      <c r="N59" s="13"/>
    </row>
    <row r="60" spans="1:14" ht="80.25" customHeight="1" x14ac:dyDescent="0.25">
      <c r="A60" s="47" t="s">
        <v>147</v>
      </c>
      <c r="B60" s="47" t="s">
        <v>32</v>
      </c>
      <c r="C60" s="47" t="s">
        <v>2</v>
      </c>
      <c r="D60" s="48" t="s">
        <v>21</v>
      </c>
      <c r="E60" s="47" t="s">
        <v>148</v>
      </c>
      <c r="F60" s="47"/>
      <c r="G60" s="49">
        <f>G61</f>
        <v>1</v>
      </c>
      <c r="H60" s="7"/>
      <c r="I60" s="11"/>
      <c r="J60" s="12"/>
      <c r="K60" s="12"/>
      <c r="L60" s="12"/>
      <c r="M60" s="12"/>
      <c r="N60" s="13"/>
    </row>
    <row r="61" spans="1:14" ht="57" x14ac:dyDescent="0.25">
      <c r="A61" s="47" t="s">
        <v>147</v>
      </c>
      <c r="B61" s="47" t="s">
        <v>32</v>
      </c>
      <c r="C61" s="47" t="s">
        <v>2</v>
      </c>
      <c r="D61" s="48" t="s">
        <v>21</v>
      </c>
      <c r="E61" s="47" t="s">
        <v>149</v>
      </c>
      <c r="F61" s="47" t="s">
        <v>97</v>
      </c>
      <c r="G61" s="49">
        <v>1</v>
      </c>
      <c r="H61" s="7"/>
      <c r="I61" s="8"/>
      <c r="J61" s="9"/>
      <c r="K61" s="9"/>
      <c r="L61" s="9"/>
      <c r="M61" s="9"/>
      <c r="N61" s="10"/>
    </row>
    <row r="62" spans="1:14" ht="28.5" x14ac:dyDescent="0.25">
      <c r="A62" s="47" t="s">
        <v>13</v>
      </c>
      <c r="B62" s="47" t="s">
        <v>32</v>
      </c>
      <c r="C62" s="47" t="s">
        <v>2</v>
      </c>
      <c r="D62" s="48" t="s">
        <v>11</v>
      </c>
      <c r="E62" s="47"/>
      <c r="F62" s="47"/>
      <c r="G62" s="49">
        <f>G63</f>
        <v>28110.510000000006</v>
      </c>
      <c r="H62" s="7"/>
      <c r="I62" s="8"/>
      <c r="J62" s="9"/>
      <c r="K62" s="9"/>
      <c r="L62" s="9"/>
      <c r="M62" s="9"/>
      <c r="N62" s="10"/>
    </row>
    <row r="63" spans="1:14" ht="42.75" x14ac:dyDescent="0.25">
      <c r="A63" s="47" t="s">
        <v>188</v>
      </c>
      <c r="B63" s="47" t="s">
        <v>32</v>
      </c>
      <c r="C63" s="47" t="s">
        <v>2</v>
      </c>
      <c r="D63" s="48" t="s">
        <v>11</v>
      </c>
      <c r="E63" s="47" t="s">
        <v>86</v>
      </c>
      <c r="F63" s="47"/>
      <c r="G63" s="49">
        <f>G64</f>
        <v>28110.510000000006</v>
      </c>
      <c r="H63" s="7"/>
      <c r="I63" s="8"/>
      <c r="J63" s="9"/>
      <c r="K63" s="9"/>
      <c r="L63" s="9"/>
      <c r="M63" s="9"/>
      <c r="N63" s="10"/>
    </row>
    <row r="64" spans="1:14" ht="80.25" customHeight="1" x14ac:dyDescent="0.25">
      <c r="A64" s="47" t="s">
        <v>208</v>
      </c>
      <c r="B64" s="47" t="s">
        <v>32</v>
      </c>
      <c r="C64" s="47" t="s">
        <v>2</v>
      </c>
      <c r="D64" s="48" t="s">
        <v>11</v>
      </c>
      <c r="E64" s="47" t="s">
        <v>87</v>
      </c>
      <c r="F64" s="47"/>
      <c r="G64" s="49">
        <f>G65+G66+G67+G70</f>
        <v>28110.510000000006</v>
      </c>
      <c r="H64" s="7"/>
      <c r="I64" s="8"/>
      <c r="J64" s="9"/>
      <c r="K64" s="9"/>
      <c r="L64" s="9"/>
      <c r="M64" s="9"/>
      <c r="N64" s="10"/>
    </row>
    <row r="65" spans="1:14" ht="57" x14ac:dyDescent="0.25">
      <c r="A65" s="47" t="s">
        <v>66</v>
      </c>
      <c r="B65" s="47" t="s">
        <v>32</v>
      </c>
      <c r="C65" s="47" t="s">
        <v>2</v>
      </c>
      <c r="D65" s="48" t="s">
        <v>11</v>
      </c>
      <c r="E65" s="47" t="s">
        <v>67</v>
      </c>
      <c r="F65" s="47" t="s">
        <v>100</v>
      </c>
      <c r="G65" s="49">
        <f>13358-163.3</f>
        <v>13194.7</v>
      </c>
      <c r="H65" s="7"/>
      <c r="I65" s="8"/>
      <c r="J65" s="9"/>
      <c r="K65" s="9"/>
      <c r="L65" s="9"/>
      <c r="M65" s="9"/>
      <c r="N65" s="10"/>
    </row>
    <row r="66" spans="1:14" ht="57" x14ac:dyDescent="0.25">
      <c r="A66" s="47" t="s">
        <v>66</v>
      </c>
      <c r="B66" s="47" t="s">
        <v>32</v>
      </c>
      <c r="C66" s="47" t="s">
        <v>2</v>
      </c>
      <c r="D66" s="48" t="s">
        <v>11</v>
      </c>
      <c r="E66" s="47" t="s">
        <v>67</v>
      </c>
      <c r="F66" s="47" t="s">
        <v>112</v>
      </c>
      <c r="G66" s="49">
        <v>13918.6</v>
      </c>
      <c r="H66" s="7"/>
      <c r="I66" s="8"/>
      <c r="J66" s="9"/>
      <c r="K66" s="9"/>
      <c r="L66" s="9"/>
      <c r="M66" s="9"/>
      <c r="N66" s="10"/>
    </row>
    <row r="67" spans="1:14" ht="71.25" x14ac:dyDescent="0.25">
      <c r="A67" s="47" t="s">
        <v>129</v>
      </c>
      <c r="B67" s="47" t="s">
        <v>32</v>
      </c>
      <c r="C67" s="47" t="s">
        <v>2</v>
      </c>
      <c r="D67" s="48" t="s">
        <v>11</v>
      </c>
      <c r="E67" s="47" t="s">
        <v>130</v>
      </c>
      <c r="F67" s="47"/>
      <c r="G67" s="49">
        <f>G69+G68</f>
        <v>997.06</v>
      </c>
      <c r="H67" s="7"/>
      <c r="I67" s="8"/>
      <c r="J67" s="9"/>
      <c r="K67" s="9"/>
      <c r="L67" s="9"/>
      <c r="M67" s="9"/>
      <c r="N67" s="10"/>
    </row>
    <row r="68" spans="1:14" ht="71.25" x14ac:dyDescent="0.25">
      <c r="A68" s="47" t="s">
        <v>129</v>
      </c>
      <c r="B68" s="47" t="s">
        <v>32</v>
      </c>
      <c r="C68" s="47" t="s">
        <v>2</v>
      </c>
      <c r="D68" s="48" t="s">
        <v>11</v>
      </c>
      <c r="E68" s="47" t="s">
        <v>131</v>
      </c>
      <c r="F68" s="47" t="s">
        <v>97</v>
      </c>
      <c r="G68" s="49">
        <v>997.06</v>
      </c>
      <c r="H68" s="7"/>
      <c r="I68" s="8"/>
      <c r="J68" s="9"/>
      <c r="K68" s="9"/>
      <c r="L68" s="9"/>
      <c r="M68" s="9"/>
      <c r="N68" s="10"/>
    </row>
    <row r="69" spans="1:14" ht="85.5" hidden="1" x14ac:dyDescent="0.25">
      <c r="A69" s="47" t="s">
        <v>143</v>
      </c>
      <c r="B69" s="47" t="s">
        <v>32</v>
      </c>
      <c r="C69" s="47" t="s">
        <v>2</v>
      </c>
      <c r="D69" s="48" t="s">
        <v>11</v>
      </c>
      <c r="E69" s="47" t="s">
        <v>131</v>
      </c>
      <c r="F69" s="47" t="s">
        <v>97</v>
      </c>
      <c r="G69" s="49">
        <v>0</v>
      </c>
      <c r="H69" s="7"/>
      <c r="I69" s="8"/>
      <c r="J69" s="9"/>
      <c r="K69" s="9"/>
      <c r="L69" s="9"/>
      <c r="M69" s="9"/>
      <c r="N69" s="10"/>
    </row>
    <row r="70" spans="1:14" ht="57" x14ac:dyDescent="0.25">
      <c r="A70" s="47" t="s">
        <v>66</v>
      </c>
      <c r="B70" s="47" t="s">
        <v>32</v>
      </c>
      <c r="C70" s="47" t="s">
        <v>2</v>
      </c>
      <c r="D70" s="48" t="s">
        <v>11</v>
      </c>
      <c r="E70" s="47" t="s">
        <v>67</v>
      </c>
      <c r="F70" s="47" t="s">
        <v>97</v>
      </c>
      <c r="G70" s="49">
        <v>0.15</v>
      </c>
      <c r="H70" s="7"/>
      <c r="I70" s="8"/>
      <c r="J70" s="9"/>
      <c r="K70" s="9"/>
      <c r="L70" s="9"/>
      <c r="M70" s="9"/>
      <c r="N70" s="10"/>
    </row>
    <row r="71" spans="1:14" ht="28.5" x14ac:dyDescent="0.25">
      <c r="A71" s="47" t="s">
        <v>15</v>
      </c>
      <c r="B71" s="47" t="s">
        <v>32</v>
      </c>
      <c r="C71" s="47" t="s">
        <v>2</v>
      </c>
      <c r="D71" s="48" t="s">
        <v>14</v>
      </c>
      <c r="E71" s="47"/>
      <c r="F71" s="47"/>
      <c r="G71" s="49">
        <f>G72+G76</f>
        <v>4200</v>
      </c>
      <c r="H71" s="7"/>
      <c r="I71" s="11"/>
      <c r="J71" s="12"/>
      <c r="K71" s="12"/>
      <c r="L71" s="12"/>
      <c r="M71" s="12"/>
      <c r="N71" s="13"/>
    </row>
    <row r="72" spans="1:14" ht="40.5" customHeight="1" x14ac:dyDescent="0.25">
      <c r="A72" s="47" t="s">
        <v>73</v>
      </c>
      <c r="B72" s="47" t="s">
        <v>32</v>
      </c>
      <c r="C72" s="47" t="s">
        <v>2</v>
      </c>
      <c r="D72" s="48" t="s">
        <v>14</v>
      </c>
      <c r="E72" s="47" t="s">
        <v>72</v>
      </c>
      <c r="F72" s="47"/>
      <c r="G72" s="49">
        <f>G73</f>
        <v>4200</v>
      </c>
      <c r="H72" s="7"/>
      <c r="I72" s="8"/>
      <c r="J72" s="9"/>
      <c r="K72" s="9"/>
      <c r="L72" s="9"/>
      <c r="M72" s="9"/>
      <c r="N72" s="10"/>
    </row>
    <row r="73" spans="1:14" ht="65.25" customHeight="1" x14ac:dyDescent="0.25">
      <c r="A73" s="47" t="s">
        <v>55</v>
      </c>
      <c r="B73" s="47" t="s">
        <v>32</v>
      </c>
      <c r="C73" s="47" t="s">
        <v>2</v>
      </c>
      <c r="D73" s="48" t="s">
        <v>14</v>
      </c>
      <c r="E73" s="47" t="s">
        <v>56</v>
      </c>
      <c r="F73" s="47"/>
      <c r="G73" s="49">
        <f>G74+G75</f>
        <v>4200</v>
      </c>
      <c r="H73" s="7"/>
      <c r="I73" s="11"/>
      <c r="J73" s="12"/>
      <c r="K73" s="12"/>
      <c r="L73" s="12"/>
      <c r="M73" s="12"/>
      <c r="N73" s="13"/>
    </row>
    <row r="74" spans="1:14" ht="63.75" customHeight="1" x14ac:dyDescent="0.25">
      <c r="A74" s="47" t="s">
        <v>55</v>
      </c>
      <c r="B74" s="47" t="s">
        <v>32</v>
      </c>
      <c r="C74" s="47" t="s">
        <v>2</v>
      </c>
      <c r="D74" s="48" t="s">
        <v>14</v>
      </c>
      <c r="E74" s="47" t="s">
        <v>56</v>
      </c>
      <c r="F74" s="47" t="s">
        <v>97</v>
      </c>
      <c r="G74" s="49">
        <f>500+900+1000</f>
        <v>2400</v>
      </c>
      <c r="H74" s="7"/>
      <c r="I74" s="11"/>
      <c r="J74" s="12"/>
      <c r="K74" s="12"/>
      <c r="L74" s="12"/>
      <c r="M74" s="12"/>
      <c r="N74" s="13"/>
    </row>
    <row r="75" spans="1:14" ht="43.5" customHeight="1" x14ac:dyDescent="0.25">
      <c r="A75" s="47" t="s">
        <v>142</v>
      </c>
      <c r="B75" s="47" t="s">
        <v>32</v>
      </c>
      <c r="C75" s="47" t="s">
        <v>2</v>
      </c>
      <c r="D75" s="48" t="s">
        <v>14</v>
      </c>
      <c r="E75" s="47" t="s">
        <v>121</v>
      </c>
      <c r="F75" s="47" t="s">
        <v>97</v>
      </c>
      <c r="G75" s="49">
        <v>1800</v>
      </c>
      <c r="H75" s="7"/>
      <c r="I75" s="11"/>
      <c r="J75" s="12"/>
      <c r="K75" s="12"/>
      <c r="L75" s="12"/>
      <c r="M75" s="12"/>
      <c r="N75" s="13"/>
    </row>
    <row r="76" spans="1:14" ht="80.25" hidden="1" customHeight="1" x14ac:dyDescent="0.25">
      <c r="A76" s="47"/>
      <c r="B76" s="47"/>
      <c r="C76" s="47"/>
      <c r="D76" s="48"/>
      <c r="E76" s="47"/>
      <c r="F76" s="47"/>
      <c r="G76" s="49"/>
      <c r="H76" s="7"/>
      <c r="I76" s="11"/>
      <c r="J76" s="12"/>
      <c r="K76" s="12"/>
      <c r="L76" s="12"/>
      <c r="M76" s="12"/>
      <c r="N76" s="13"/>
    </row>
    <row r="77" spans="1:14" ht="80.25" hidden="1" customHeight="1" x14ac:dyDescent="0.25">
      <c r="A77" s="47"/>
      <c r="B77" s="47"/>
      <c r="C77" s="47"/>
      <c r="D77" s="48"/>
      <c r="E77" s="47"/>
      <c r="F77" s="47"/>
      <c r="G77" s="49"/>
      <c r="H77" s="7"/>
      <c r="I77" s="11"/>
      <c r="J77" s="12"/>
      <c r="K77" s="12"/>
      <c r="L77" s="12"/>
      <c r="M77" s="12"/>
      <c r="N77" s="13"/>
    </row>
    <row r="78" spans="1:14" ht="23.25" customHeight="1" x14ac:dyDescent="0.25">
      <c r="A78" s="47" t="s">
        <v>17</v>
      </c>
      <c r="B78" s="47" t="s">
        <v>32</v>
      </c>
      <c r="C78" s="47" t="s">
        <v>16</v>
      </c>
      <c r="D78" s="48" t="s">
        <v>0</v>
      </c>
      <c r="E78" s="47"/>
      <c r="F78" s="47"/>
      <c r="G78" s="49">
        <f>G79+G82</f>
        <v>86174.6</v>
      </c>
      <c r="H78" s="7"/>
      <c r="I78" s="11"/>
      <c r="J78" s="12"/>
      <c r="K78" s="12"/>
      <c r="L78" s="12"/>
      <c r="M78" s="12"/>
      <c r="N78" s="13"/>
    </row>
    <row r="79" spans="1:14" ht="20.25" customHeight="1" x14ac:dyDescent="0.25">
      <c r="A79" s="47" t="s">
        <v>73</v>
      </c>
      <c r="B79" s="47" t="s">
        <v>32</v>
      </c>
      <c r="C79" s="47" t="s">
        <v>16</v>
      </c>
      <c r="D79" s="48" t="s">
        <v>0</v>
      </c>
      <c r="E79" s="47" t="s">
        <v>72</v>
      </c>
      <c r="F79" s="47"/>
      <c r="G79" s="49">
        <f>G80</f>
        <v>500</v>
      </c>
      <c r="H79" s="7"/>
      <c r="I79" s="11"/>
      <c r="J79" s="12"/>
      <c r="K79" s="12"/>
      <c r="L79" s="12"/>
      <c r="M79" s="12"/>
      <c r="N79" s="13"/>
    </row>
    <row r="80" spans="1:14" ht="69.75" customHeight="1" x14ac:dyDescent="0.25">
      <c r="A80" s="47" t="s">
        <v>104</v>
      </c>
      <c r="B80" s="47" t="s">
        <v>32</v>
      </c>
      <c r="C80" s="47" t="s">
        <v>16</v>
      </c>
      <c r="D80" s="48" t="s">
        <v>0</v>
      </c>
      <c r="E80" s="47" t="s">
        <v>106</v>
      </c>
      <c r="F80" s="47"/>
      <c r="G80" s="49">
        <f>G81</f>
        <v>500</v>
      </c>
      <c r="H80" s="7"/>
      <c r="I80" s="8"/>
      <c r="J80" s="9"/>
      <c r="K80" s="9"/>
      <c r="L80" s="9"/>
      <c r="M80" s="9"/>
      <c r="N80" s="10"/>
    </row>
    <row r="81" spans="1:14" ht="61.5" customHeight="1" x14ac:dyDescent="0.25">
      <c r="A81" s="47" t="s">
        <v>104</v>
      </c>
      <c r="B81" s="47" t="s">
        <v>32</v>
      </c>
      <c r="C81" s="47" t="s">
        <v>16</v>
      </c>
      <c r="D81" s="48" t="s">
        <v>0</v>
      </c>
      <c r="E81" s="47" t="s">
        <v>105</v>
      </c>
      <c r="F81" s="47" t="s">
        <v>97</v>
      </c>
      <c r="G81" s="49">
        <v>500</v>
      </c>
      <c r="H81" s="7"/>
      <c r="I81" s="8"/>
      <c r="J81" s="9"/>
      <c r="K81" s="9"/>
      <c r="L81" s="9"/>
      <c r="M81" s="9"/>
      <c r="N81" s="10"/>
    </row>
    <row r="82" spans="1:14" ht="129.75" customHeight="1" x14ac:dyDescent="0.25">
      <c r="A82" s="47" t="s">
        <v>221</v>
      </c>
      <c r="B82" s="47" t="s">
        <v>32</v>
      </c>
      <c r="C82" s="47" t="s">
        <v>16</v>
      </c>
      <c r="D82" s="48" t="s">
        <v>0</v>
      </c>
      <c r="E82" s="47" t="s">
        <v>122</v>
      </c>
      <c r="F82" s="47"/>
      <c r="G82" s="49">
        <f>G83+G84+G85</f>
        <v>85674.6</v>
      </c>
      <c r="H82" s="7"/>
      <c r="I82" s="8"/>
      <c r="J82" s="9"/>
      <c r="K82" s="9"/>
      <c r="L82" s="9"/>
      <c r="M82" s="9"/>
      <c r="N82" s="10"/>
    </row>
    <row r="83" spans="1:14" ht="144.75" customHeight="1" x14ac:dyDescent="0.25">
      <c r="A83" s="47" t="s">
        <v>225</v>
      </c>
      <c r="B83" s="47" t="s">
        <v>32</v>
      </c>
      <c r="C83" s="47" t="s">
        <v>16</v>
      </c>
      <c r="D83" s="48" t="s">
        <v>0</v>
      </c>
      <c r="E83" s="47" t="s">
        <v>119</v>
      </c>
      <c r="F83" s="47" t="s">
        <v>159</v>
      </c>
      <c r="G83" s="49">
        <f>53933.3-13679.8</f>
        <v>40253.5</v>
      </c>
      <c r="H83" s="7"/>
      <c r="I83" s="8"/>
      <c r="J83" s="9"/>
      <c r="K83" s="9"/>
      <c r="L83" s="9"/>
      <c r="M83" s="9"/>
      <c r="N83" s="10"/>
    </row>
    <row r="84" spans="1:14" ht="203.25" customHeight="1" x14ac:dyDescent="0.25">
      <c r="A84" s="47" t="s">
        <v>219</v>
      </c>
      <c r="B84" s="47" t="s">
        <v>32</v>
      </c>
      <c r="C84" s="47" t="s">
        <v>16</v>
      </c>
      <c r="D84" s="48" t="s">
        <v>0</v>
      </c>
      <c r="E84" s="47" t="s">
        <v>220</v>
      </c>
      <c r="F84" s="47" t="s">
        <v>159</v>
      </c>
      <c r="G84" s="49">
        <v>45421.1</v>
      </c>
      <c r="H84" s="7"/>
      <c r="I84" s="8"/>
      <c r="J84" s="9"/>
      <c r="K84" s="9"/>
      <c r="L84" s="9"/>
      <c r="M84" s="9"/>
      <c r="N84" s="10"/>
    </row>
    <row r="85" spans="1:14" ht="204" hidden="1" customHeight="1" x14ac:dyDescent="0.25">
      <c r="A85" s="47"/>
      <c r="B85" s="47"/>
      <c r="C85" s="47"/>
      <c r="D85" s="48"/>
      <c r="E85" s="47"/>
      <c r="F85" s="47"/>
      <c r="G85" s="49"/>
      <c r="H85" s="7"/>
      <c r="I85" s="8"/>
      <c r="J85" s="9"/>
      <c r="K85" s="9"/>
      <c r="L85" s="9"/>
      <c r="M85" s="9"/>
      <c r="N85" s="10"/>
    </row>
    <row r="86" spans="1:14" ht="54.75" customHeight="1" x14ac:dyDescent="0.25">
      <c r="A86" s="47" t="s">
        <v>188</v>
      </c>
      <c r="B86" s="47" t="s">
        <v>32</v>
      </c>
      <c r="C86" s="47" t="s">
        <v>16</v>
      </c>
      <c r="D86" s="48" t="s">
        <v>9</v>
      </c>
      <c r="E86" s="47"/>
      <c r="F86" s="47"/>
      <c r="G86" s="49">
        <f>G87+G90</f>
        <v>5454.8</v>
      </c>
      <c r="H86" s="7"/>
      <c r="I86" s="8"/>
      <c r="J86" s="9"/>
      <c r="K86" s="9"/>
      <c r="L86" s="9"/>
      <c r="M86" s="9"/>
      <c r="N86" s="10"/>
    </row>
    <row r="87" spans="1:14" ht="42.75" x14ac:dyDescent="0.25">
      <c r="A87" s="47" t="s">
        <v>151</v>
      </c>
      <c r="B87" s="47" t="s">
        <v>32</v>
      </c>
      <c r="C87" s="47" t="s">
        <v>16</v>
      </c>
      <c r="D87" s="48" t="s">
        <v>9</v>
      </c>
      <c r="E87" s="47" t="s">
        <v>152</v>
      </c>
      <c r="F87" s="47"/>
      <c r="G87" s="49">
        <f>G88+G89</f>
        <v>3159.8</v>
      </c>
      <c r="H87" s="7"/>
      <c r="I87" s="8"/>
      <c r="J87" s="9"/>
      <c r="K87" s="9"/>
      <c r="L87" s="9"/>
      <c r="M87" s="9"/>
      <c r="N87" s="10"/>
    </row>
    <row r="88" spans="1:14" ht="70.5" customHeight="1" x14ac:dyDescent="0.25">
      <c r="A88" s="47" t="s">
        <v>165</v>
      </c>
      <c r="B88" s="47" t="s">
        <v>32</v>
      </c>
      <c r="C88" s="47" t="s">
        <v>16</v>
      </c>
      <c r="D88" s="48" t="s">
        <v>9</v>
      </c>
      <c r="E88" s="47" t="s">
        <v>153</v>
      </c>
      <c r="F88" s="47" t="s">
        <v>97</v>
      </c>
      <c r="G88" s="49">
        <f>3159.8</f>
        <v>3159.8</v>
      </c>
      <c r="H88" s="7"/>
      <c r="I88" s="8"/>
      <c r="J88" s="9"/>
      <c r="K88" s="9"/>
      <c r="L88" s="9"/>
      <c r="M88" s="9"/>
      <c r="N88" s="10"/>
    </row>
    <row r="89" spans="1:14" ht="78.75" hidden="1" customHeight="1" x14ac:dyDescent="0.25">
      <c r="A89" s="47" t="s">
        <v>150</v>
      </c>
      <c r="B89" s="47" t="s">
        <v>32</v>
      </c>
      <c r="C89" s="47" t="s">
        <v>16</v>
      </c>
      <c r="D89" s="48" t="s">
        <v>9</v>
      </c>
      <c r="E89" s="47" t="s">
        <v>153</v>
      </c>
      <c r="F89" s="47" t="s">
        <v>97</v>
      </c>
      <c r="G89" s="49">
        <v>0</v>
      </c>
      <c r="H89" s="7"/>
      <c r="I89" s="8"/>
      <c r="J89" s="9"/>
      <c r="K89" s="9"/>
      <c r="L89" s="9"/>
      <c r="M89" s="9"/>
      <c r="N89" s="10"/>
    </row>
    <row r="90" spans="1:14" ht="60" customHeight="1" x14ac:dyDescent="0.25">
      <c r="A90" s="47" t="s">
        <v>188</v>
      </c>
      <c r="B90" s="47" t="s">
        <v>32</v>
      </c>
      <c r="C90" s="47" t="s">
        <v>16</v>
      </c>
      <c r="D90" s="48" t="s">
        <v>9</v>
      </c>
      <c r="E90" s="47"/>
      <c r="F90" s="47"/>
      <c r="G90" s="49">
        <f>G91</f>
        <v>2295</v>
      </c>
      <c r="H90" s="7"/>
      <c r="I90" s="8"/>
      <c r="J90" s="9"/>
      <c r="K90" s="9"/>
      <c r="L90" s="9"/>
      <c r="M90" s="9"/>
      <c r="N90" s="10"/>
    </row>
    <row r="91" spans="1:14" ht="28.5" x14ac:dyDescent="0.25">
      <c r="A91" s="47" t="s">
        <v>155</v>
      </c>
      <c r="B91" s="47" t="s">
        <v>32</v>
      </c>
      <c r="C91" s="47" t="s">
        <v>16</v>
      </c>
      <c r="D91" s="48" t="s">
        <v>9</v>
      </c>
      <c r="E91" s="47" t="s">
        <v>156</v>
      </c>
      <c r="F91" s="47"/>
      <c r="G91" s="49">
        <f>G93+G92</f>
        <v>2295</v>
      </c>
      <c r="H91" s="7"/>
      <c r="I91" s="8"/>
      <c r="J91" s="9"/>
      <c r="K91" s="9"/>
      <c r="L91" s="9"/>
      <c r="M91" s="9"/>
      <c r="N91" s="10"/>
    </row>
    <row r="92" spans="1:14" ht="85.5" customHeight="1" x14ac:dyDescent="0.25">
      <c r="A92" s="47" t="s">
        <v>166</v>
      </c>
      <c r="B92" s="47" t="s">
        <v>32</v>
      </c>
      <c r="C92" s="47" t="s">
        <v>16</v>
      </c>
      <c r="D92" s="48" t="s">
        <v>9</v>
      </c>
      <c r="E92" s="47" t="s">
        <v>154</v>
      </c>
      <c r="F92" s="47" t="s">
        <v>97</v>
      </c>
      <c r="G92" s="49">
        <f>7900-7505</f>
        <v>395</v>
      </c>
      <c r="H92" s="7"/>
      <c r="I92" s="8"/>
      <c r="J92" s="9"/>
      <c r="K92" s="9"/>
      <c r="L92" s="9"/>
      <c r="M92" s="9"/>
      <c r="N92" s="10"/>
    </row>
    <row r="93" spans="1:14" ht="97.5" customHeight="1" x14ac:dyDescent="0.25">
      <c r="A93" s="47" t="s">
        <v>167</v>
      </c>
      <c r="B93" s="47" t="s">
        <v>32</v>
      </c>
      <c r="C93" s="47" t="s">
        <v>16</v>
      </c>
      <c r="D93" s="48" t="s">
        <v>9</v>
      </c>
      <c r="E93" s="47" t="s">
        <v>154</v>
      </c>
      <c r="F93" s="47" t="s">
        <v>97</v>
      </c>
      <c r="G93" s="49">
        <v>1900</v>
      </c>
      <c r="H93" s="7"/>
      <c r="I93" s="8"/>
      <c r="J93" s="9"/>
      <c r="K93" s="9"/>
      <c r="L93" s="9"/>
      <c r="M93" s="9"/>
      <c r="N93" s="10"/>
    </row>
    <row r="94" spans="1:14" ht="29.25" customHeight="1" x14ac:dyDescent="0.25">
      <c r="A94" s="47" t="s">
        <v>18</v>
      </c>
      <c r="B94" s="47" t="s">
        <v>32</v>
      </c>
      <c r="C94" s="47" t="s">
        <v>16</v>
      </c>
      <c r="D94" s="48" t="s">
        <v>1</v>
      </c>
      <c r="E94" s="47"/>
      <c r="F94" s="47"/>
      <c r="G94" s="49">
        <f>G95+G102+G105+G109</f>
        <v>65419.7</v>
      </c>
      <c r="H94" s="7"/>
      <c r="I94" s="8"/>
      <c r="J94" s="9"/>
      <c r="K94" s="9"/>
      <c r="L94" s="9"/>
      <c r="M94" s="9"/>
      <c r="N94" s="10"/>
    </row>
    <row r="95" spans="1:14" x14ac:dyDescent="0.25">
      <c r="A95" s="47" t="s">
        <v>73</v>
      </c>
      <c r="B95" s="47" t="s">
        <v>32</v>
      </c>
      <c r="C95" s="47" t="s">
        <v>16</v>
      </c>
      <c r="D95" s="48" t="s">
        <v>1</v>
      </c>
      <c r="E95" s="47" t="s">
        <v>72</v>
      </c>
      <c r="F95" s="47"/>
      <c r="G95" s="49">
        <f>G96+G100</f>
        <v>5491.6</v>
      </c>
      <c r="H95" s="7"/>
      <c r="I95" s="8"/>
      <c r="J95" s="9"/>
      <c r="K95" s="9"/>
      <c r="L95" s="9"/>
      <c r="M95" s="9"/>
      <c r="N95" s="10"/>
    </row>
    <row r="96" spans="1:14" x14ac:dyDescent="0.25">
      <c r="A96" s="47" t="s">
        <v>57</v>
      </c>
      <c r="B96" s="47" t="s">
        <v>32</v>
      </c>
      <c r="C96" s="47" t="s">
        <v>16</v>
      </c>
      <c r="D96" s="48" t="s">
        <v>1</v>
      </c>
      <c r="E96" s="47" t="s">
        <v>58</v>
      </c>
      <c r="F96" s="47"/>
      <c r="G96" s="49">
        <f>G97</f>
        <v>5491.6</v>
      </c>
      <c r="H96" s="7"/>
      <c r="I96" s="8"/>
      <c r="J96" s="9"/>
      <c r="K96" s="9"/>
      <c r="L96" s="9"/>
      <c r="M96" s="9"/>
      <c r="N96" s="10"/>
    </row>
    <row r="97" spans="1:14" ht="14.25" customHeight="1" x14ac:dyDescent="0.25">
      <c r="A97" s="47" t="s">
        <v>57</v>
      </c>
      <c r="B97" s="47" t="s">
        <v>32</v>
      </c>
      <c r="C97" s="47" t="s">
        <v>16</v>
      </c>
      <c r="D97" s="48" t="s">
        <v>1</v>
      </c>
      <c r="E97" s="47" t="s">
        <v>58</v>
      </c>
      <c r="F97" s="47" t="s">
        <v>97</v>
      </c>
      <c r="G97" s="49">
        <v>5491.6</v>
      </c>
      <c r="H97" s="7"/>
      <c r="I97" s="8"/>
      <c r="J97" s="9"/>
      <c r="K97" s="9"/>
      <c r="L97" s="9"/>
      <c r="M97" s="9"/>
      <c r="N97" s="10"/>
    </row>
    <row r="98" spans="1:14" ht="42.75" hidden="1" x14ac:dyDescent="0.25">
      <c r="A98" s="47" t="s">
        <v>114</v>
      </c>
      <c r="B98" s="47" t="s">
        <v>32</v>
      </c>
      <c r="C98" s="47" t="s">
        <v>16</v>
      </c>
      <c r="D98" s="48" t="s">
        <v>1</v>
      </c>
      <c r="E98" s="47" t="s">
        <v>113</v>
      </c>
      <c r="F98" s="47"/>
      <c r="G98" s="49">
        <f>G99</f>
        <v>0</v>
      </c>
      <c r="H98" s="7"/>
      <c r="I98" s="8"/>
      <c r="J98" s="9"/>
      <c r="K98" s="9"/>
      <c r="L98" s="9"/>
      <c r="M98" s="9"/>
      <c r="N98" s="10"/>
    </row>
    <row r="99" spans="1:14" hidden="1" x14ac:dyDescent="0.25">
      <c r="A99" s="47"/>
      <c r="B99" s="47"/>
      <c r="C99" s="47"/>
      <c r="D99" s="48"/>
      <c r="E99" s="47"/>
      <c r="F99" s="47"/>
      <c r="G99" s="49"/>
      <c r="H99" s="7"/>
      <c r="I99" s="8"/>
      <c r="J99" s="9"/>
      <c r="K99" s="9"/>
      <c r="L99" s="9"/>
      <c r="M99" s="9"/>
      <c r="N99" s="10"/>
    </row>
    <row r="100" spans="1:14" hidden="1" x14ac:dyDescent="0.25">
      <c r="A100" s="47"/>
      <c r="B100" s="47"/>
      <c r="C100" s="47"/>
      <c r="D100" s="48"/>
      <c r="E100" s="47"/>
      <c r="F100" s="47"/>
      <c r="G100" s="49"/>
      <c r="H100" s="7"/>
      <c r="I100" s="8"/>
      <c r="J100" s="9"/>
      <c r="K100" s="9"/>
      <c r="L100" s="9"/>
      <c r="M100" s="9"/>
      <c r="N100" s="10"/>
    </row>
    <row r="101" spans="1:14" hidden="1" x14ac:dyDescent="0.25">
      <c r="A101" s="47"/>
      <c r="B101" s="47"/>
      <c r="C101" s="47"/>
      <c r="D101" s="48"/>
      <c r="E101" s="47"/>
      <c r="F101" s="47"/>
      <c r="G101" s="49"/>
      <c r="H101" s="7"/>
      <c r="I101" s="8"/>
      <c r="J101" s="9"/>
      <c r="K101" s="9"/>
      <c r="L101" s="9"/>
      <c r="M101" s="9"/>
      <c r="N101" s="10"/>
    </row>
    <row r="102" spans="1:14" x14ac:dyDescent="0.25">
      <c r="A102" s="47" t="s">
        <v>73</v>
      </c>
      <c r="B102" s="47" t="s">
        <v>32</v>
      </c>
      <c r="C102" s="47" t="s">
        <v>16</v>
      </c>
      <c r="D102" s="48" t="s">
        <v>1</v>
      </c>
      <c r="E102" s="47" t="s">
        <v>109</v>
      </c>
      <c r="F102" s="47"/>
      <c r="G102" s="49">
        <f>G103</f>
        <v>39632.5</v>
      </c>
      <c r="H102" s="7"/>
      <c r="I102" s="8"/>
      <c r="J102" s="9"/>
      <c r="K102" s="9"/>
      <c r="L102" s="9"/>
      <c r="M102" s="9"/>
      <c r="N102" s="10"/>
    </row>
    <row r="103" spans="1:14" ht="42.75" x14ac:dyDescent="0.25">
      <c r="A103" s="47" t="s">
        <v>110</v>
      </c>
      <c r="B103" s="47" t="s">
        <v>32</v>
      </c>
      <c r="C103" s="47" t="s">
        <v>16</v>
      </c>
      <c r="D103" s="48" t="s">
        <v>1</v>
      </c>
      <c r="E103" s="47" t="s">
        <v>111</v>
      </c>
      <c r="F103" s="47"/>
      <c r="G103" s="49">
        <f>G104</f>
        <v>39632.5</v>
      </c>
      <c r="H103" s="7"/>
      <c r="I103" s="8"/>
      <c r="J103" s="9"/>
      <c r="K103" s="9"/>
      <c r="L103" s="9"/>
      <c r="M103" s="9"/>
      <c r="N103" s="10"/>
    </row>
    <row r="104" spans="1:14" ht="40.5" customHeight="1" x14ac:dyDescent="0.25">
      <c r="A104" s="47" t="s">
        <v>110</v>
      </c>
      <c r="B104" s="47" t="s">
        <v>32</v>
      </c>
      <c r="C104" s="47" t="s">
        <v>16</v>
      </c>
      <c r="D104" s="48" t="s">
        <v>1</v>
      </c>
      <c r="E104" s="47" t="s">
        <v>111</v>
      </c>
      <c r="F104" s="47" t="s">
        <v>112</v>
      </c>
      <c r="G104" s="49">
        <v>39632.5</v>
      </c>
      <c r="H104" s="7"/>
      <c r="I104" s="8"/>
      <c r="J104" s="9"/>
      <c r="K104" s="9"/>
      <c r="L104" s="9"/>
      <c r="M104" s="9"/>
      <c r="N104" s="10"/>
    </row>
    <row r="105" spans="1:14" ht="90" customHeight="1" x14ac:dyDescent="0.25">
      <c r="A105" s="47" t="s">
        <v>193</v>
      </c>
      <c r="B105" s="47" t="s">
        <v>32</v>
      </c>
      <c r="C105" s="47" t="s">
        <v>16</v>
      </c>
      <c r="D105" s="48" t="s">
        <v>1</v>
      </c>
      <c r="E105" s="47" t="s">
        <v>144</v>
      </c>
      <c r="F105" s="47"/>
      <c r="G105" s="49">
        <f>G107+G106+G108</f>
        <v>20295.599999999999</v>
      </c>
      <c r="H105" s="7"/>
      <c r="I105" s="8"/>
      <c r="J105" s="9"/>
      <c r="K105" s="9"/>
      <c r="L105" s="9"/>
      <c r="M105" s="9"/>
      <c r="N105" s="10"/>
    </row>
    <row r="106" spans="1:14" ht="140.25" customHeight="1" x14ac:dyDescent="0.25">
      <c r="A106" s="47" t="s">
        <v>215</v>
      </c>
      <c r="B106" s="47" t="s">
        <v>32</v>
      </c>
      <c r="C106" s="47" t="s">
        <v>16</v>
      </c>
      <c r="D106" s="48" t="s">
        <v>1</v>
      </c>
      <c r="E106" s="47" t="s">
        <v>214</v>
      </c>
      <c r="F106" s="47" t="s">
        <v>97</v>
      </c>
      <c r="G106" s="49">
        <v>9950</v>
      </c>
      <c r="H106" s="7"/>
      <c r="I106" s="11"/>
      <c r="J106" s="12"/>
      <c r="K106" s="12"/>
      <c r="L106" s="12"/>
      <c r="M106" s="12"/>
      <c r="N106" s="13"/>
    </row>
    <row r="107" spans="1:14" ht="145.5" customHeight="1" x14ac:dyDescent="0.25">
      <c r="A107" s="47" t="s">
        <v>210</v>
      </c>
      <c r="B107" s="47" t="s">
        <v>32</v>
      </c>
      <c r="C107" s="47" t="s">
        <v>16</v>
      </c>
      <c r="D107" s="48" t="s">
        <v>1</v>
      </c>
      <c r="E107" s="47" t="s">
        <v>214</v>
      </c>
      <c r="F107" s="47" t="s">
        <v>97</v>
      </c>
      <c r="G107" s="49">
        <v>526.4</v>
      </c>
      <c r="H107" s="7"/>
      <c r="I107" s="8"/>
      <c r="J107" s="9"/>
      <c r="K107" s="9"/>
      <c r="L107" s="9"/>
      <c r="M107" s="9"/>
      <c r="N107" s="10"/>
    </row>
    <row r="108" spans="1:14" ht="130.5" customHeight="1" x14ac:dyDescent="0.25">
      <c r="A108" s="47" t="s">
        <v>224</v>
      </c>
      <c r="B108" s="47" t="s">
        <v>32</v>
      </c>
      <c r="C108" s="47" t="s">
        <v>16</v>
      </c>
      <c r="D108" s="48" t="s">
        <v>1</v>
      </c>
      <c r="E108" s="47" t="s">
        <v>145</v>
      </c>
      <c r="F108" s="47" t="s">
        <v>100</v>
      </c>
      <c r="G108" s="49">
        <f>12210.5-2391.3</f>
        <v>9819.2000000000007</v>
      </c>
      <c r="H108" s="7"/>
      <c r="I108" s="8"/>
      <c r="J108" s="9"/>
      <c r="K108" s="9"/>
      <c r="L108" s="9"/>
      <c r="M108" s="9"/>
      <c r="N108" s="10"/>
    </row>
    <row r="109" spans="1:14" ht="78.75" hidden="1" customHeight="1" x14ac:dyDescent="0.25">
      <c r="A109" s="47" t="s">
        <v>170</v>
      </c>
      <c r="B109" s="47" t="s">
        <v>32</v>
      </c>
      <c r="C109" s="47" t="s">
        <v>16</v>
      </c>
      <c r="D109" s="48" t="s">
        <v>1</v>
      </c>
      <c r="E109" s="47" t="s">
        <v>86</v>
      </c>
      <c r="F109" s="47"/>
      <c r="G109" s="49">
        <f>G110</f>
        <v>0</v>
      </c>
      <c r="H109" s="7"/>
      <c r="I109" s="8"/>
      <c r="J109" s="9"/>
      <c r="K109" s="9"/>
      <c r="L109" s="9"/>
      <c r="M109" s="9"/>
      <c r="N109" s="10"/>
    </row>
    <row r="110" spans="1:14" ht="83.25" hidden="1" customHeight="1" x14ac:dyDescent="0.25">
      <c r="A110" s="47" t="s">
        <v>198</v>
      </c>
      <c r="B110" s="47" t="s">
        <v>32</v>
      </c>
      <c r="C110" s="47" t="s">
        <v>16</v>
      </c>
      <c r="D110" s="48" t="s">
        <v>1</v>
      </c>
      <c r="E110" s="47" t="s">
        <v>88</v>
      </c>
      <c r="F110" s="47"/>
      <c r="G110" s="49">
        <f>G111+G113+G114</f>
        <v>0</v>
      </c>
      <c r="H110" s="7"/>
      <c r="I110" s="8"/>
      <c r="J110" s="9"/>
      <c r="K110" s="9"/>
      <c r="L110" s="9"/>
      <c r="M110" s="9"/>
      <c r="N110" s="10"/>
    </row>
    <row r="111" spans="1:14" ht="134.25" hidden="1" customHeight="1" x14ac:dyDescent="0.25">
      <c r="A111" s="47" t="s">
        <v>199</v>
      </c>
      <c r="B111" s="47" t="s">
        <v>32</v>
      </c>
      <c r="C111" s="47" t="s">
        <v>16</v>
      </c>
      <c r="D111" s="48" t="s">
        <v>1</v>
      </c>
      <c r="E111" s="47" t="s">
        <v>68</v>
      </c>
      <c r="F111" s="47"/>
      <c r="G111" s="49">
        <f>G112</f>
        <v>0</v>
      </c>
      <c r="H111" s="7"/>
      <c r="I111" s="8"/>
      <c r="J111" s="9"/>
      <c r="K111" s="9"/>
      <c r="L111" s="9"/>
      <c r="M111" s="9"/>
      <c r="N111" s="10"/>
    </row>
    <row r="112" spans="1:14" ht="145.5" hidden="1" customHeight="1" x14ac:dyDescent="0.25">
      <c r="A112" s="47" t="s">
        <v>187</v>
      </c>
      <c r="B112" s="47" t="s">
        <v>32</v>
      </c>
      <c r="C112" s="47" t="s">
        <v>16</v>
      </c>
      <c r="D112" s="48" t="s">
        <v>1</v>
      </c>
      <c r="E112" s="47" t="s">
        <v>68</v>
      </c>
      <c r="F112" s="47" t="s">
        <v>100</v>
      </c>
      <c r="G112" s="49">
        <v>0</v>
      </c>
      <c r="H112" s="7"/>
      <c r="I112" s="11"/>
      <c r="J112" s="12"/>
      <c r="K112" s="12"/>
      <c r="L112" s="12"/>
      <c r="M112" s="12"/>
      <c r="N112" s="13"/>
    </row>
    <row r="113" spans="1:14" ht="199.5" hidden="1" x14ac:dyDescent="0.25">
      <c r="A113" s="47" t="s">
        <v>211</v>
      </c>
      <c r="B113" s="47" t="s">
        <v>32</v>
      </c>
      <c r="C113" s="47" t="s">
        <v>16</v>
      </c>
      <c r="D113" s="48" t="s">
        <v>1</v>
      </c>
      <c r="E113" s="47" t="s">
        <v>213</v>
      </c>
      <c r="F113" s="47" t="s">
        <v>100</v>
      </c>
      <c r="G113" s="49"/>
      <c r="H113" s="7"/>
      <c r="I113" s="8"/>
      <c r="J113" s="9"/>
      <c r="K113" s="9"/>
      <c r="L113" s="9"/>
      <c r="M113" s="9"/>
      <c r="N113" s="10"/>
    </row>
    <row r="114" spans="1:14" ht="199.5" hidden="1" x14ac:dyDescent="0.25">
      <c r="A114" s="47" t="s">
        <v>212</v>
      </c>
      <c r="B114" s="47" t="s">
        <v>32</v>
      </c>
      <c r="C114" s="47" t="s">
        <v>16</v>
      </c>
      <c r="D114" s="48" t="s">
        <v>1</v>
      </c>
      <c r="E114" s="47" t="s">
        <v>213</v>
      </c>
      <c r="F114" s="47" t="s">
        <v>100</v>
      </c>
      <c r="G114" s="49">
        <v>0</v>
      </c>
      <c r="H114" s="7"/>
      <c r="I114" s="8"/>
      <c r="J114" s="9"/>
      <c r="K114" s="9"/>
      <c r="L114" s="9"/>
      <c r="M114" s="9"/>
      <c r="N114" s="10"/>
    </row>
    <row r="115" spans="1:14" ht="28.5" x14ac:dyDescent="0.25">
      <c r="A115" s="47" t="s">
        <v>19</v>
      </c>
      <c r="B115" s="47" t="s">
        <v>32</v>
      </c>
      <c r="C115" s="47" t="s">
        <v>16</v>
      </c>
      <c r="D115" s="48" t="s">
        <v>16</v>
      </c>
      <c r="E115" s="47"/>
      <c r="F115" s="47"/>
      <c r="G115" s="49">
        <f>G116</f>
        <v>78046.3</v>
      </c>
      <c r="H115" s="7"/>
      <c r="I115" s="8"/>
      <c r="J115" s="9"/>
      <c r="K115" s="9"/>
      <c r="L115" s="9"/>
      <c r="M115" s="9"/>
      <c r="N115" s="10"/>
    </row>
    <row r="116" spans="1:14" x14ac:dyDescent="0.25">
      <c r="A116" s="47" t="s">
        <v>73</v>
      </c>
      <c r="B116" s="47" t="s">
        <v>32</v>
      </c>
      <c r="C116" s="47" t="s">
        <v>16</v>
      </c>
      <c r="D116" s="48" t="s">
        <v>16</v>
      </c>
      <c r="E116" s="47" t="s">
        <v>72</v>
      </c>
      <c r="F116" s="47"/>
      <c r="G116" s="49">
        <f>G118</f>
        <v>78046.3</v>
      </c>
      <c r="H116" s="7"/>
      <c r="I116" s="8"/>
      <c r="J116" s="9"/>
      <c r="K116" s="9"/>
      <c r="L116" s="9"/>
      <c r="M116" s="9"/>
      <c r="N116" s="10"/>
    </row>
    <row r="117" spans="1:14" ht="28.5" x14ac:dyDescent="0.25">
      <c r="A117" s="47" t="s">
        <v>59</v>
      </c>
      <c r="B117" s="47" t="s">
        <v>32</v>
      </c>
      <c r="C117" s="47" t="s">
        <v>16</v>
      </c>
      <c r="D117" s="48" t="s">
        <v>16</v>
      </c>
      <c r="E117" s="47" t="s">
        <v>60</v>
      </c>
      <c r="F117" s="47"/>
      <c r="G117" s="49">
        <f>G118</f>
        <v>78046.3</v>
      </c>
      <c r="H117" s="7"/>
      <c r="I117" s="8"/>
      <c r="J117" s="9"/>
      <c r="K117" s="9"/>
      <c r="L117" s="9"/>
      <c r="M117" s="9"/>
      <c r="N117" s="10"/>
    </row>
    <row r="118" spans="1:14" ht="28.5" x14ac:dyDescent="0.25">
      <c r="A118" s="47" t="s">
        <v>59</v>
      </c>
      <c r="B118" s="47" t="s">
        <v>32</v>
      </c>
      <c r="C118" s="47" t="s">
        <v>16</v>
      </c>
      <c r="D118" s="48" t="s">
        <v>16</v>
      </c>
      <c r="E118" s="47" t="s">
        <v>60</v>
      </c>
      <c r="F118" s="47" t="s">
        <v>100</v>
      </c>
      <c r="G118" s="49">
        <f>77316.3+730</f>
        <v>78046.3</v>
      </c>
      <c r="H118" s="7"/>
      <c r="I118" s="8"/>
      <c r="J118" s="9"/>
      <c r="K118" s="9"/>
      <c r="L118" s="9"/>
      <c r="M118" s="9"/>
      <c r="N118" s="10"/>
    </row>
    <row r="119" spans="1:14" ht="60.75" customHeight="1" x14ac:dyDescent="0.25">
      <c r="A119" s="47" t="s">
        <v>108</v>
      </c>
      <c r="B119" s="47" t="s">
        <v>32</v>
      </c>
      <c r="C119" s="47" t="s">
        <v>22</v>
      </c>
      <c r="D119" s="48" t="s">
        <v>33</v>
      </c>
      <c r="E119" s="47"/>
      <c r="F119" s="47"/>
      <c r="G119" s="49">
        <f>G122+G125+G128</f>
        <v>263.60000000000002</v>
      </c>
      <c r="H119" s="7"/>
      <c r="I119" s="8"/>
      <c r="J119" s="9"/>
      <c r="K119" s="9"/>
      <c r="L119" s="9"/>
      <c r="M119" s="9"/>
      <c r="N119" s="10"/>
    </row>
    <row r="120" spans="1:14" ht="50.25" customHeight="1" x14ac:dyDescent="0.25">
      <c r="A120" s="47" t="s">
        <v>73</v>
      </c>
      <c r="B120" s="47" t="s">
        <v>32</v>
      </c>
      <c r="C120" s="47" t="s">
        <v>22</v>
      </c>
      <c r="D120" s="48" t="s">
        <v>0</v>
      </c>
      <c r="E120" s="47" t="s">
        <v>125</v>
      </c>
      <c r="F120" s="47"/>
      <c r="G120" s="49">
        <f>G121</f>
        <v>110</v>
      </c>
      <c r="H120" s="7"/>
      <c r="I120" s="8"/>
      <c r="J120" s="9"/>
      <c r="K120" s="9"/>
      <c r="L120" s="9"/>
      <c r="M120" s="9"/>
      <c r="N120" s="10"/>
    </row>
    <row r="121" spans="1:14" ht="66.75" customHeight="1" x14ac:dyDescent="0.25">
      <c r="A121" s="47" t="s">
        <v>116</v>
      </c>
      <c r="B121" s="47" t="s">
        <v>32</v>
      </c>
      <c r="C121" s="47" t="s">
        <v>22</v>
      </c>
      <c r="D121" s="48" t="s">
        <v>0</v>
      </c>
      <c r="E121" s="47" t="s">
        <v>117</v>
      </c>
      <c r="F121" s="47"/>
      <c r="G121" s="49">
        <f>G122</f>
        <v>110</v>
      </c>
      <c r="H121" s="7"/>
      <c r="I121" s="8"/>
      <c r="J121" s="9"/>
      <c r="K121" s="9"/>
      <c r="L121" s="9"/>
      <c r="M121" s="9"/>
      <c r="N121" s="10"/>
    </row>
    <row r="122" spans="1:14" ht="74.25" customHeight="1" x14ac:dyDescent="0.25">
      <c r="A122" s="47" t="s">
        <v>116</v>
      </c>
      <c r="B122" s="47" t="s">
        <v>32</v>
      </c>
      <c r="C122" s="47" t="s">
        <v>22</v>
      </c>
      <c r="D122" s="48" t="s">
        <v>0</v>
      </c>
      <c r="E122" s="47" t="s">
        <v>115</v>
      </c>
      <c r="F122" s="47" t="s">
        <v>128</v>
      </c>
      <c r="G122" s="49">
        <f>1600-1490</f>
        <v>110</v>
      </c>
      <c r="H122" s="7"/>
      <c r="I122" s="8"/>
      <c r="J122" s="9"/>
      <c r="K122" s="9"/>
      <c r="L122" s="9"/>
      <c r="M122" s="9"/>
      <c r="N122" s="10"/>
    </row>
    <row r="123" spans="1:14" ht="57.75" customHeight="1" x14ac:dyDescent="0.25">
      <c r="A123" s="47" t="s">
        <v>73</v>
      </c>
      <c r="B123" s="47" t="s">
        <v>32</v>
      </c>
      <c r="C123" s="47" t="s">
        <v>22</v>
      </c>
      <c r="D123" s="48" t="s">
        <v>1</v>
      </c>
      <c r="E123" s="47"/>
      <c r="F123" s="47"/>
      <c r="G123" s="49">
        <f>G124</f>
        <v>76.8</v>
      </c>
      <c r="H123" s="7"/>
      <c r="I123" s="8"/>
      <c r="J123" s="9"/>
      <c r="K123" s="9"/>
      <c r="L123" s="9"/>
      <c r="M123" s="9"/>
      <c r="N123" s="10"/>
    </row>
    <row r="124" spans="1:14" ht="34.5" customHeight="1" x14ac:dyDescent="0.25">
      <c r="A124" s="47" t="s">
        <v>229</v>
      </c>
      <c r="B124" s="47" t="s">
        <v>32</v>
      </c>
      <c r="C124" s="47" t="s">
        <v>22</v>
      </c>
      <c r="D124" s="48" t="s">
        <v>1</v>
      </c>
      <c r="E124" s="47" t="s">
        <v>230</v>
      </c>
      <c r="F124" s="47"/>
      <c r="G124" s="49">
        <f>G125</f>
        <v>76.8</v>
      </c>
      <c r="H124" s="7"/>
      <c r="I124" s="8"/>
      <c r="J124" s="9"/>
      <c r="K124" s="9"/>
      <c r="L124" s="9"/>
      <c r="M124" s="9"/>
      <c r="N124" s="10"/>
    </row>
    <row r="125" spans="1:14" ht="30" customHeight="1" x14ac:dyDescent="0.25">
      <c r="A125" s="47" t="s">
        <v>229</v>
      </c>
      <c r="B125" s="47" t="s">
        <v>32</v>
      </c>
      <c r="C125" s="47" t="s">
        <v>22</v>
      </c>
      <c r="D125" s="48" t="s">
        <v>1</v>
      </c>
      <c r="E125" s="47" t="s">
        <v>228</v>
      </c>
      <c r="F125" s="47" t="s">
        <v>157</v>
      </c>
      <c r="G125" s="49">
        <v>76.8</v>
      </c>
      <c r="H125" s="7"/>
      <c r="I125" s="8"/>
      <c r="J125" s="9"/>
      <c r="K125" s="9"/>
      <c r="L125" s="9"/>
      <c r="M125" s="9"/>
      <c r="N125" s="10"/>
    </row>
    <row r="126" spans="1:14" ht="37.5" customHeight="1" x14ac:dyDescent="0.25">
      <c r="A126" s="47" t="s">
        <v>206</v>
      </c>
      <c r="B126" s="47" t="s">
        <v>32</v>
      </c>
      <c r="C126" s="47" t="s">
        <v>22</v>
      </c>
      <c r="D126" s="48" t="s">
        <v>1</v>
      </c>
      <c r="E126" s="47" t="s">
        <v>124</v>
      </c>
      <c r="F126" s="47"/>
      <c r="G126" s="49">
        <f>G127</f>
        <v>76.800000000000011</v>
      </c>
      <c r="H126" s="7"/>
      <c r="I126" s="8"/>
      <c r="J126" s="9"/>
      <c r="K126" s="9"/>
      <c r="L126" s="9"/>
      <c r="M126" s="9"/>
      <c r="N126" s="10"/>
    </row>
    <row r="127" spans="1:14" ht="70.5" customHeight="1" x14ac:dyDescent="0.25">
      <c r="A127" s="47" t="s">
        <v>171</v>
      </c>
      <c r="B127" s="47" t="s">
        <v>32</v>
      </c>
      <c r="C127" s="47" t="s">
        <v>22</v>
      </c>
      <c r="D127" s="48" t="s">
        <v>1</v>
      </c>
      <c r="E127" s="47" t="s">
        <v>123</v>
      </c>
      <c r="F127" s="47"/>
      <c r="G127" s="49">
        <f>G128</f>
        <v>76.800000000000011</v>
      </c>
      <c r="H127" s="7"/>
      <c r="I127" s="8"/>
      <c r="J127" s="9"/>
      <c r="K127" s="9"/>
      <c r="L127" s="9"/>
      <c r="M127" s="9"/>
      <c r="N127" s="10"/>
    </row>
    <row r="128" spans="1:14" ht="79.5" customHeight="1" x14ac:dyDescent="0.25">
      <c r="A128" s="47" t="s">
        <v>171</v>
      </c>
      <c r="B128" s="47" t="s">
        <v>32</v>
      </c>
      <c r="C128" s="47" t="s">
        <v>22</v>
      </c>
      <c r="D128" s="48" t="s">
        <v>1</v>
      </c>
      <c r="E128" s="47" t="s">
        <v>120</v>
      </c>
      <c r="F128" s="47" t="s">
        <v>157</v>
      </c>
      <c r="G128" s="49">
        <f>500-423.2</f>
        <v>76.800000000000011</v>
      </c>
      <c r="H128" s="7"/>
      <c r="I128" s="8"/>
      <c r="J128" s="9"/>
      <c r="K128" s="9"/>
      <c r="L128" s="9"/>
      <c r="M128" s="9"/>
      <c r="N128" s="10"/>
    </row>
    <row r="129" spans="1:14" ht="39" customHeight="1" x14ac:dyDescent="0.25">
      <c r="A129" s="47" t="s">
        <v>23</v>
      </c>
      <c r="B129" s="47" t="s">
        <v>32</v>
      </c>
      <c r="C129" s="47" t="s">
        <v>14</v>
      </c>
      <c r="D129" s="48" t="s">
        <v>9</v>
      </c>
      <c r="E129" s="47"/>
      <c r="F129" s="47"/>
      <c r="G129" s="49">
        <f>G130</f>
        <v>7505</v>
      </c>
      <c r="H129" s="7"/>
      <c r="I129" s="11"/>
      <c r="J129" s="12"/>
      <c r="K129" s="12"/>
      <c r="L129" s="12"/>
      <c r="M129" s="12"/>
      <c r="N129" s="13"/>
    </row>
    <row r="130" spans="1:14" ht="25.5" customHeight="1" x14ac:dyDescent="0.25">
      <c r="A130" s="47" t="s">
        <v>73</v>
      </c>
      <c r="B130" s="47" t="s">
        <v>32</v>
      </c>
      <c r="C130" s="47" t="s">
        <v>14</v>
      </c>
      <c r="D130" s="48" t="s">
        <v>9</v>
      </c>
      <c r="E130" s="47" t="s">
        <v>72</v>
      </c>
      <c r="F130" s="47"/>
      <c r="G130" s="49">
        <f>G131</f>
        <v>7505</v>
      </c>
      <c r="H130" s="7"/>
      <c r="I130" s="8"/>
      <c r="J130" s="9"/>
      <c r="K130" s="9"/>
      <c r="L130" s="9"/>
      <c r="M130" s="9"/>
      <c r="N130" s="10"/>
    </row>
    <row r="131" spans="1:14" ht="69.75" customHeight="1" x14ac:dyDescent="0.25">
      <c r="A131" s="47" t="s">
        <v>24</v>
      </c>
      <c r="B131" s="47" t="s">
        <v>32</v>
      </c>
      <c r="C131" s="47" t="s">
        <v>14</v>
      </c>
      <c r="D131" s="48" t="s">
        <v>9</v>
      </c>
      <c r="E131" s="47" t="s">
        <v>61</v>
      </c>
      <c r="F131" s="47"/>
      <c r="G131" s="49">
        <f>G132</f>
        <v>7505</v>
      </c>
      <c r="H131" s="7"/>
      <c r="I131" s="8"/>
      <c r="J131" s="9"/>
      <c r="K131" s="9"/>
      <c r="L131" s="9"/>
      <c r="M131" s="9"/>
      <c r="N131" s="10"/>
    </row>
    <row r="132" spans="1:14" ht="74.25" customHeight="1" x14ac:dyDescent="0.25">
      <c r="A132" s="47" t="s">
        <v>24</v>
      </c>
      <c r="B132" s="47" t="s">
        <v>32</v>
      </c>
      <c r="C132" s="47" t="s">
        <v>14</v>
      </c>
      <c r="D132" s="48" t="s">
        <v>9</v>
      </c>
      <c r="E132" s="47" t="s">
        <v>61</v>
      </c>
      <c r="F132" s="47" t="s">
        <v>100</v>
      </c>
      <c r="G132" s="49">
        <f>8605-2000+1186.6-586.6+300</f>
        <v>7505</v>
      </c>
      <c r="H132" s="7"/>
      <c r="I132" s="8"/>
      <c r="J132" s="9"/>
      <c r="K132" s="9"/>
      <c r="L132" s="9"/>
      <c r="M132" s="9"/>
      <c r="N132" s="10"/>
    </row>
    <row r="133" spans="1:14" ht="29.25" customHeight="1" x14ac:dyDescent="0.25">
      <c r="A133" s="47" t="s">
        <v>94</v>
      </c>
      <c r="B133" s="47" t="s">
        <v>32</v>
      </c>
      <c r="C133" s="47"/>
      <c r="D133" s="50"/>
      <c r="E133" s="47"/>
      <c r="F133" s="47"/>
      <c r="G133" s="49">
        <f>G134</f>
        <v>24988.35</v>
      </c>
      <c r="H133" s="7"/>
      <c r="I133" s="8"/>
      <c r="J133" s="9"/>
      <c r="K133" s="9"/>
      <c r="L133" s="9"/>
      <c r="M133" s="9"/>
      <c r="N133" s="10"/>
    </row>
    <row r="134" spans="1:14" ht="42" customHeight="1" x14ac:dyDescent="0.25">
      <c r="A134" s="47" t="s">
        <v>6</v>
      </c>
      <c r="B134" s="47" t="s">
        <v>32</v>
      </c>
      <c r="C134" s="47"/>
      <c r="D134" s="50"/>
      <c r="E134" s="47"/>
      <c r="F134" s="47"/>
      <c r="G134" s="49">
        <f>G135+G141+G148+G153</f>
        <v>24988.35</v>
      </c>
      <c r="H134" s="7"/>
      <c r="I134" s="8"/>
      <c r="J134" s="9"/>
      <c r="K134" s="9"/>
      <c r="L134" s="9"/>
      <c r="M134" s="9"/>
      <c r="N134" s="10"/>
    </row>
    <row r="135" spans="1:14" ht="29.25" customHeight="1" x14ac:dyDescent="0.25">
      <c r="A135" s="47" t="s">
        <v>73</v>
      </c>
      <c r="B135" s="47" t="s">
        <v>32</v>
      </c>
      <c r="C135" s="47" t="s">
        <v>0</v>
      </c>
      <c r="D135" s="50">
        <v>13</v>
      </c>
      <c r="E135" s="47"/>
      <c r="F135" s="47"/>
      <c r="G135" s="49">
        <f>G136</f>
        <v>21673.749999999996</v>
      </c>
      <c r="H135" s="7"/>
      <c r="I135" s="8"/>
      <c r="J135" s="9"/>
      <c r="K135" s="9"/>
      <c r="L135" s="9"/>
      <c r="M135" s="9"/>
      <c r="N135" s="10"/>
    </row>
    <row r="136" spans="1:14" ht="125.25" customHeight="1" x14ac:dyDescent="0.25">
      <c r="A136" s="47" t="s">
        <v>172</v>
      </c>
      <c r="B136" s="47" t="s">
        <v>32</v>
      </c>
      <c r="C136" s="47" t="s">
        <v>0</v>
      </c>
      <c r="D136" s="50">
        <v>13</v>
      </c>
      <c r="E136" s="47" t="s">
        <v>72</v>
      </c>
      <c r="F136" s="47"/>
      <c r="G136" s="49">
        <f>G137</f>
        <v>21673.749999999996</v>
      </c>
      <c r="H136" s="7"/>
      <c r="I136" s="11"/>
      <c r="J136" s="12"/>
      <c r="K136" s="12"/>
      <c r="L136" s="12"/>
      <c r="M136" s="12"/>
      <c r="N136" s="13"/>
    </row>
    <row r="137" spans="1:14" ht="123" customHeight="1" x14ac:dyDescent="0.25">
      <c r="A137" s="47" t="s">
        <v>172</v>
      </c>
      <c r="B137" s="47" t="s">
        <v>32</v>
      </c>
      <c r="C137" s="47" t="s">
        <v>0</v>
      </c>
      <c r="D137" s="50">
        <v>13</v>
      </c>
      <c r="E137" s="47" t="s">
        <v>54</v>
      </c>
      <c r="F137" s="47"/>
      <c r="G137" s="49">
        <f>G138+G139+G140</f>
        <v>21673.749999999996</v>
      </c>
      <c r="H137" s="7"/>
      <c r="I137" s="8"/>
      <c r="J137" s="9"/>
      <c r="K137" s="9"/>
      <c r="L137" s="9"/>
      <c r="M137" s="9"/>
      <c r="N137" s="10"/>
    </row>
    <row r="138" spans="1:14" ht="117" customHeight="1" x14ac:dyDescent="0.25">
      <c r="A138" s="47" t="s">
        <v>172</v>
      </c>
      <c r="B138" s="47" t="s">
        <v>32</v>
      </c>
      <c r="C138" s="47" t="s">
        <v>0</v>
      </c>
      <c r="D138" s="50">
        <v>13</v>
      </c>
      <c r="E138" s="47" t="s">
        <v>54</v>
      </c>
      <c r="F138" s="47" t="s">
        <v>99</v>
      </c>
      <c r="G138" s="49">
        <f>21395.35-594</f>
        <v>20801.349999999999</v>
      </c>
      <c r="H138" s="7"/>
      <c r="I138" s="8"/>
      <c r="J138" s="9"/>
      <c r="K138" s="9"/>
      <c r="L138" s="9"/>
      <c r="M138" s="9"/>
      <c r="N138" s="10"/>
    </row>
    <row r="139" spans="1:14" ht="117.75" customHeight="1" x14ac:dyDescent="0.25">
      <c r="A139" s="47" t="s">
        <v>172</v>
      </c>
      <c r="B139" s="47" t="s">
        <v>32</v>
      </c>
      <c r="C139" s="47" t="s">
        <v>0</v>
      </c>
      <c r="D139" s="50">
        <v>13</v>
      </c>
      <c r="E139" s="47" t="s">
        <v>54</v>
      </c>
      <c r="F139" s="47" t="s">
        <v>97</v>
      </c>
      <c r="G139" s="49">
        <f>1062.4-197.8</f>
        <v>864.60000000000014</v>
      </c>
      <c r="H139" s="7"/>
      <c r="I139" s="11"/>
      <c r="J139" s="12"/>
      <c r="K139" s="12"/>
      <c r="L139" s="12"/>
      <c r="M139" s="12"/>
      <c r="N139" s="13"/>
    </row>
    <row r="140" spans="1:14" ht="117.75" customHeight="1" x14ac:dyDescent="0.25">
      <c r="A140" s="47" t="s">
        <v>172</v>
      </c>
      <c r="B140" s="47" t="s">
        <v>32</v>
      </c>
      <c r="C140" s="47" t="s">
        <v>0</v>
      </c>
      <c r="D140" s="50">
        <v>13</v>
      </c>
      <c r="E140" s="47" t="s">
        <v>54</v>
      </c>
      <c r="F140" s="47" t="s">
        <v>98</v>
      </c>
      <c r="G140" s="49">
        <f>10-2.2</f>
        <v>7.8</v>
      </c>
      <c r="H140" s="7"/>
      <c r="I140" s="8"/>
      <c r="J140" s="9"/>
      <c r="K140" s="9"/>
      <c r="L140" s="9"/>
      <c r="M140" s="9"/>
      <c r="N140" s="10"/>
    </row>
    <row r="141" spans="1:14" ht="87.75" customHeight="1" x14ac:dyDescent="0.25">
      <c r="A141" s="47" t="s">
        <v>189</v>
      </c>
      <c r="B141" s="47" t="s">
        <v>32</v>
      </c>
      <c r="C141" s="47" t="s">
        <v>20</v>
      </c>
      <c r="D141" s="48" t="s">
        <v>20</v>
      </c>
      <c r="E141" s="47"/>
      <c r="F141" s="47"/>
      <c r="G141" s="49">
        <f>G142</f>
        <v>685.75</v>
      </c>
      <c r="H141" s="7"/>
      <c r="I141" s="8"/>
      <c r="J141" s="9"/>
      <c r="K141" s="9"/>
      <c r="L141" s="9"/>
      <c r="M141" s="9"/>
      <c r="N141" s="10"/>
    </row>
    <row r="142" spans="1:14" ht="138.75" customHeight="1" x14ac:dyDescent="0.25">
      <c r="A142" s="47" t="s">
        <v>200</v>
      </c>
      <c r="B142" s="47" t="s">
        <v>32</v>
      </c>
      <c r="C142" s="47" t="s">
        <v>20</v>
      </c>
      <c r="D142" s="48" t="s">
        <v>20</v>
      </c>
      <c r="E142" s="47" t="s">
        <v>89</v>
      </c>
      <c r="F142" s="47"/>
      <c r="G142" s="49">
        <f>G143</f>
        <v>685.75</v>
      </c>
      <c r="H142" s="7"/>
      <c r="I142" s="8"/>
      <c r="J142" s="9"/>
      <c r="K142" s="9"/>
      <c r="L142" s="9"/>
      <c r="M142" s="9"/>
      <c r="N142" s="10"/>
    </row>
    <row r="143" spans="1:14" ht="145.5" customHeight="1" x14ac:dyDescent="0.25">
      <c r="A143" s="47" t="s">
        <v>201</v>
      </c>
      <c r="B143" s="47" t="s">
        <v>32</v>
      </c>
      <c r="C143" s="47" t="s">
        <v>20</v>
      </c>
      <c r="D143" s="48" t="s">
        <v>20</v>
      </c>
      <c r="E143" s="47" t="s">
        <v>90</v>
      </c>
      <c r="F143" s="47"/>
      <c r="G143" s="49">
        <f>G144</f>
        <v>685.75</v>
      </c>
      <c r="H143" s="7"/>
      <c r="I143" s="8"/>
      <c r="J143" s="9"/>
      <c r="K143" s="9"/>
      <c r="L143" s="9"/>
      <c r="M143" s="9"/>
      <c r="N143" s="10"/>
    </row>
    <row r="144" spans="1:14" ht="144" customHeight="1" x14ac:dyDescent="0.25">
      <c r="A144" s="47" t="s">
        <v>205</v>
      </c>
      <c r="B144" s="47" t="s">
        <v>32</v>
      </c>
      <c r="C144" s="47" t="s">
        <v>20</v>
      </c>
      <c r="D144" s="48" t="s">
        <v>20</v>
      </c>
      <c r="E144" s="47" t="s">
        <v>71</v>
      </c>
      <c r="F144" s="47"/>
      <c r="G144" s="49">
        <f>G145+G146+G147</f>
        <v>685.75</v>
      </c>
      <c r="H144" s="7"/>
      <c r="I144" s="8"/>
      <c r="J144" s="9"/>
      <c r="K144" s="9"/>
      <c r="L144" s="9"/>
      <c r="M144" s="9"/>
      <c r="N144" s="10"/>
    </row>
    <row r="145" spans="1:14" ht="157.5" customHeight="1" x14ac:dyDescent="0.25">
      <c r="A145" s="47" t="s">
        <v>202</v>
      </c>
      <c r="B145" s="47" t="s">
        <v>32</v>
      </c>
      <c r="C145" s="47" t="s">
        <v>20</v>
      </c>
      <c r="D145" s="48" t="s">
        <v>20</v>
      </c>
      <c r="E145" s="47" t="s">
        <v>71</v>
      </c>
      <c r="F145" s="47" t="s">
        <v>99</v>
      </c>
      <c r="G145" s="49">
        <f>312.5-1.09-0.35</f>
        <v>311.06</v>
      </c>
      <c r="H145" s="7"/>
      <c r="I145" s="8"/>
      <c r="J145" s="9"/>
      <c r="K145" s="9"/>
      <c r="L145" s="9"/>
      <c r="M145" s="9"/>
      <c r="N145" s="10"/>
    </row>
    <row r="146" spans="1:14" ht="157.5" customHeight="1" x14ac:dyDescent="0.25">
      <c r="A146" s="47" t="s">
        <v>203</v>
      </c>
      <c r="B146" s="47" t="s">
        <v>32</v>
      </c>
      <c r="C146" s="47" t="s">
        <v>20</v>
      </c>
      <c r="D146" s="48" t="s">
        <v>20</v>
      </c>
      <c r="E146" s="47" t="s">
        <v>71</v>
      </c>
      <c r="F146" s="47" t="s">
        <v>97</v>
      </c>
      <c r="G146" s="49">
        <v>222.16</v>
      </c>
      <c r="H146" s="7"/>
      <c r="I146" s="8"/>
      <c r="J146" s="9"/>
      <c r="K146" s="9"/>
      <c r="L146" s="9"/>
      <c r="M146" s="9"/>
      <c r="N146" s="10"/>
    </row>
    <row r="147" spans="1:14" ht="186.75" customHeight="1" x14ac:dyDescent="0.25">
      <c r="A147" s="47" t="s">
        <v>217</v>
      </c>
      <c r="B147" s="47" t="s">
        <v>32</v>
      </c>
      <c r="C147" s="47" t="s">
        <v>20</v>
      </c>
      <c r="D147" s="48" t="s">
        <v>20</v>
      </c>
      <c r="E147" s="47" t="s">
        <v>216</v>
      </c>
      <c r="F147" s="47" t="s">
        <v>97</v>
      </c>
      <c r="G147" s="49">
        <v>152.53</v>
      </c>
      <c r="H147" s="7"/>
      <c r="I147" s="8"/>
      <c r="J147" s="9"/>
      <c r="K147" s="9"/>
      <c r="L147" s="9"/>
      <c r="M147" s="9"/>
      <c r="N147" s="10"/>
    </row>
    <row r="148" spans="1:14" ht="102.75" customHeight="1" x14ac:dyDescent="0.25">
      <c r="A148" s="47" t="s">
        <v>189</v>
      </c>
      <c r="B148" s="47" t="s">
        <v>32</v>
      </c>
      <c r="C148" s="47" t="s">
        <v>21</v>
      </c>
      <c r="D148" s="48" t="s">
        <v>0</v>
      </c>
      <c r="E148" s="47"/>
      <c r="F148" s="47"/>
      <c r="G148" s="49">
        <f>G149</f>
        <v>2572.6000000000004</v>
      </c>
      <c r="H148" s="7"/>
      <c r="I148" s="8"/>
      <c r="J148" s="9"/>
      <c r="K148" s="9"/>
      <c r="L148" s="9"/>
      <c r="M148" s="9"/>
      <c r="N148" s="10"/>
    </row>
    <row r="149" spans="1:14" ht="123.75" customHeight="1" x14ac:dyDescent="0.25">
      <c r="A149" s="47" t="s">
        <v>204</v>
      </c>
      <c r="B149" s="47" t="s">
        <v>32</v>
      </c>
      <c r="C149" s="47" t="s">
        <v>21</v>
      </c>
      <c r="D149" s="48" t="s">
        <v>0</v>
      </c>
      <c r="E149" s="47" t="s">
        <v>89</v>
      </c>
      <c r="F149" s="47"/>
      <c r="G149" s="49">
        <f>G150</f>
        <v>2572.6000000000004</v>
      </c>
      <c r="H149" s="7"/>
      <c r="I149" s="11"/>
      <c r="J149" s="12"/>
      <c r="K149" s="12"/>
      <c r="L149" s="12"/>
      <c r="M149" s="12"/>
      <c r="N149" s="13"/>
    </row>
    <row r="150" spans="1:14" ht="162" customHeight="1" x14ac:dyDescent="0.25">
      <c r="A150" s="47" t="s">
        <v>190</v>
      </c>
      <c r="B150" s="47" t="s">
        <v>32</v>
      </c>
      <c r="C150" s="47" t="s">
        <v>21</v>
      </c>
      <c r="D150" s="48" t="s">
        <v>0</v>
      </c>
      <c r="E150" s="47" t="s">
        <v>91</v>
      </c>
      <c r="F150" s="47"/>
      <c r="G150" s="49">
        <f>G151</f>
        <v>2572.6000000000004</v>
      </c>
      <c r="H150" s="7"/>
      <c r="I150" s="8"/>
      <c r="J150" s="9"/>
      <c r="K150" s="9"/>
      <c r="L150" s="9"/>
      <c r="M150" s="9"/>
      <c r="N150" s="10"/>
    </row>
    <row r="151" spans="1:14" ht="145.5" customHeight="1" x14ac:dyDescent="0.25">
      <c r="A151" s="47" t="s">
        <v>190</v>
      </c>
      <c r="B151" s="47" t="s">
        <v>32</v>
      </c>
      <c r="C151" s="47" t="s">
        <v>21</v>
      </c>
      <c r="D151" s="48" t="s">
        <v>0</v>
      </c>
      <c r="E151" s="47" t="s">
        <v>69</v>
      </c>
      <c r="F151" s="47"/>
      <c r="G151" s="49">
        <f>G152</f>
        <v>2572.6000000000004</v>
      </c>
      <c r="H151" s="7"/>
      <c r="I151" s="8"/>
      <c r="J151" s="9"/>
      <c r="K151" s="9"/>
      <c r="L151" s="9"/>
      <c r="M151" s="9"/>
      <c r="N151" s="10"/>
    </row>
    <row r="152" spans="1:14" ht="142.5" x14ac:dyDescent="0.25">
      <c r="A152" s="47" t="s">
        <v>190</v>
      </c>
      <c r="B152" s="47" t="s">
        <v>32</v>
      </c>
      <c r="C152" s="47" t="s">
        <v>21</v>
      </c>
      <c r="D152" s="48" t="s">
        <v>0</v>
      </c>
      <c r="E152" s="47" t="s">
        <v>69</v>
      </c>
      <c r="F152" s="47" t="s">
        <v>97</v>
      </c>
      <c r="G152" s="49">
        <f>3145.3-572.7</f>
        <v>2572.6000000000004</v>
      </c>
      <c r="H152" s="7"/>
      <c r="I152" s="8"/>
      <c r="J152" s="9"/>
      <c r="K152" s="9"/>
      <c r="L152" s="9"/>
      <c r="M152" s="9"/>
      <c r="N152" s="10"/>
    </row>
    <row r="153" spans="1:14" ht="85.5" x14ac:dyDescent="0.25">
      <c r="A153" s="47" t="s">
        <v>189</v>
      </c>
      <c r="B153" s="47" t="s">
        <v>32</v>
      </c>
      <c r="C153" s="47" t="s">
        <v>4</v>
      </c>
      <c r="D153" s="48" t="s">
        <v>16</v>
      </c>
      <c r="E153" s="47"/>
      <c r="F153" s="47"/>
      <c r="G153" s="49">
        <f>G154</f>
        <v>56.25</v>
      </c>
      <c r="H153" s="7"/>
      <c r="I153" s="8"/>
      <c r="J153" s="9"/>
      <c r="K153" s="9"/>
      <c r="L153" s="9"/>
      <c r="M153" s="9"/>
      <c r="N153" s="10"/>
    </row>
    <row r="154" spans="1:14" ht="28.5" x14ac:dyDescent="0.25">
      <c r="A154" s="47" t="s">
        <v>92</v>
      </c>
      <c r="B154" s="47" t="s">
        <v>32</v>
      </c>
      <c r="C154" s="47" t="s">
        <v>4</v>
      </c>
      <c r="D154" s="48" t="s">
        <v>16</v>
      </c>
      <c r="E154" s="47" t="s">
        <v>89</v>
      </c>
      <c r="F154" s="47"/>
      <c r="G154" s="49">
        <f>G155</f>
        <v>56.25</v>
      </c>
      <c r="H154" s="7"/>
      <c r="I154" s="8"/>
      <c r="J154" s="9"/>
      <c r="K154" s="9"/>
      <c r="L154" s="9"/>
      <c r="M154" s="9"/>
      <c r="N154" s="10"/>
    </row>
    <row r="155" spans="1:14" ht="142.5" x14ac:dyDescent="0.25">
      <c r="A155" s="47" t="s">
        <v>205</v>
      </c>
      <c r="B155" s="47" t="s">
        <v>32</v>
      </c>
      <c r="C155" s="47" t="s">
        <v>4</v>
      </c>
      <c r="D155" s="48" t="s">
        <v>16</v>
      </c>
      <c r="E155" s="47" t="s">
        <v>93</v>
      </c>
      <c r="F155" s="47"/>
      <c r="G155" s="49">
        <f>G156</f>
        <v>56.25</v>
      </c>
      <c r="H155" s="7"/>
      <c r="I155" s="8"/>
      <c r="J155" s="9"/>
      <c r="K155" s="9"/>
      <c r="L155" s="9"/>
      <c r="M155" s="9"/>
      <c r="N155" s="10"/>
    </row>
    <row r="156" spans="1:14" ht="142.5" x14ac:dyDescent="0.25">
      <c r="A156" s="47" t="s">
        <v>205</v>
      </c>
      <c r="B156" s="47" t="s">
        <v>32</v>
      </c>
      <c r="C156" s="47" t="s">
        <v>4</v>
      </c>
      <c r="D156" s="48" t="s">
        <v>16</v>
      </c>
      <c r="E156" s="47" t="s">
        <v>70</v>
      </c>
      <c r="F156" s="47"/>
      <c r="G156" s="49">
        <f>G157</f>
        <v>56.25</v>
      </c>
      <c r="H156" s="7"/>
      <c r="I156" s="11"/>
      <c r="J156" s="12"/>
      <c r="K156" s="12"/>
      <c r="L156" s="12"/>
      <c r="M156" s="12"/>
      <c r="N156" s="13"/>
    </row>
    <row r="157" spans="1:14" ht="142.5" x14ac:dyDescent="0.25">
      <c r="A157" s="47" t="s">
        <v>205</v>
      </c>
      <c r="B157" s="47" t="s">
        <v>32</v>
      </c>
      <c r="C157" s="47" t="s">
        <v>4</v>
      </c>
      <c r="D157" s="48" t="s">
        <v>16</v>
      </c>
      <c r="E157" s="47" t="s">
        <v>70</v>
      </c>
      <c r="F157" s="47" t="s">
        <v>97</v>
      </c>
      <c r="G157" s="49">
        <f>113.75-57.5</f>
        <v>56.25</v>
      </c>
      <c r="H157" s="7"/>
      <c r="I157" s="11"/>
      <c r="J157" s="12"/>
      <c r="K157" s="12"/>
      <c r="L157" s="12"/>
      <c r="M157" s="12"/>
      <c r="N157" s="13"/>
    </row>
    <row r="158" spans="1:14" ht="87.75" customHeight="1" x14ac:dyDescent="0.25">
      <c r="A158" s="47" t="s">
        <v>164</v>
      </c>
      <c r="B158" s="47" t="s">
        <v>231</v>
      </c>
      <c r="C158" s="47"/>
      <c r="D158" s="48"/>
      <c r="E158" s="47"/>
      <c r="F158" s="47"/>
      <c r="G158" s="49">
        <f>G159</f>
        <v>4193.4400000000005</v>
      </c>
      <c r="H158" s="7"/>
      <c r="I158" s="8"/>
      <c r="J158" s="9"/>
      <c r="K158" s="9"/>
      <c r="L158" s="9"/>
      <c r="M158" s="9"/>
      <c r="N158" s="10"/>
    </row>
    <row r="159" spans="1:14" ht="71.25" x14ac:dyDescent="0.25">
      <c r="A159" s="22" t="s">
        <v>164</v>
      </c>
      <c r="B159" s="25" t="s">
        <v>231</v>
      </c>
      <c r="C159" s="24" t="s">
        <v>0</v>
      </c>
      <c r="D159" s="24" t="s">
        <v>33</v>
      </c>
      <c r="E159" s="24"/>
      <c r="F159" s="24"/>
      <c r="G159" s="53">
        <f>G160+G162</f>
        <v>4193.4400000000005</v>
      </c>
      <c r="H159" s="7"/>
      <c r="I159" s="8"/>
      <c r="J159" s="9"/>
      <c r="K159" s="9"/>
      <c r="L159" s="9"/>
      <c r="M159" s="9"/>
      <c r="N159" s="10"/>
    </row>
    <row r="160" spans="1:14" ht="85.5" x14ac:dyDescent="0.25">
      <c r="A160" s="25" t="s">
        <v>173</v>
      </c>
      <c r="B160" s="25" t="s">
        <v>231</v>
      </c>
      <c r="C160" s="25" t="s">
        <v>0</v>
      </c>
      <c r="D160" s="24" t="s">
        <v>9</v>
      </c>
      <c r="E160" s="25" t="s">
        <v>160</v>
      </c>
      <c r="F160" s="25"/>
      <c r="G160" s="26">
        <f>G161</f>
        <v>1854.5</v>
      </c>
      <c r="H160" s="7"/>
      <c r="I160" s="8"/>
      <c r="J160" s="9"/>
      <c r="K160" s="9"/>
      <c r="L160" s="9"/>
      <c r="M160" s="9"/>
      <c r="N160" s="10"/>
    </row>
    <row r="161" spans="1:14" x14ac:dyDescent="0.25">
      <c r="A161" s="47" t="s">
        <v>73</v>
      </c>
      <c r="B161" s="47" t="s">
        <v>231</v>
      </c>
      <c r="C161" s="48" t="s">
        <v>0</v>
      </c>
      <c r="D161" s="48" t="s">
        <v>9</v>
      </c>
      <c r="E161" s="47" t="s">
        <v>175</v>
      </c>
      <c r="F161" s="47" t="s">
        <v>96</v>
      </c>
      <c r="G161" s="49">
        <f>550+166.1+874.4+264</f>
        <v>1854.5</v>
      </c>
      <c r="H161" s="7"/>
      <c r="I161" s="11"/>
      <c r="J161" s="12"/>
      <c r="K161" s="12"/>
      <c r="L161" s="12"/>
      <c r="M161" s="12"/>
      <c r="N161" s="13"/>
    </row>
    <row r="162" spans="1:14" ht="42" customHeight="1" x14ac:dyDescent="0.25">
      <c r="A162" s="47" t="s">
        <v>74</v>
      </c>
      <c r="B162" s="47" t="s">
        <v>231</v>
      </c>
      <c r="C162" s="47" t="s">
        <v>0</v>
      </c>
      <c r="D162" s="48" t="s">
        <v>1</v>
      </c>
      <c r="E162" s="47" t="s">
        <v>75</v>
      </c>
      <c r="F162" s="47"/>
      <c r="G162" s="49">
        <f>G163+G164+G165+G166</f>
        <v>2338.94</v>
      </c>
      <c r="H162" s="7"/>
      <c r="I162" s="8"/>
      <c r="J162" s="9"/>
      <c r="K162" s="9"/>
      <c r="L162" s="9"/>
      <c r="M162" s="9"/>
      <c r="N162" s="10"/>
    </row>
    <row r="163" spans="1:14" ht="42.75" hidden="1" x14ac:dyDescent="0.25">
      <c r="A163" s="47" t="s">
        <v>163</v>
      </c>
      <c r="B163" s="47" t="s">
        <v>231</v>
      </c>
      <c r="C163" s="47" t="s">
        <v>0</v>
      </c>
      <c r="D163" s="48" t="s">
        <v>1</v>
      </c>
      <c r="E163" s="47" t="s">
        <v>141</v>
      </c>
      <c r="F163" s="47" t="s">
        <v>96</v>
      </c>
      <c r="G163" s="49">
        <v>0</v>
      </c>
      <c r="H163" s="7"/>
      <c r="I163" s="8"/>
      <c r="J163" s="9"/>
      <c r="K163" s="9"/>
      <c r="L163" s="9"/>
      <c r="M163" s="9"/>
      <c r="N163" s="10"/>
    </row>
    <row r="164" spans="1:14" ht="99.75" x14ac:dyDescent="0.25">
      <c r="A164" s="47" t="s">
        <v>161</v>
      </c>
      <c r="B164" s="47" t="s">
        <v>231</v>
      </c>
      <c r="C164" s="48" t="s">
        <v>0</v>
      </c>
      <c r="D164" s="48" t="s">
        <v>1</v>
      </c>
      <c r="E164" s="47" t="s">
        <v>35</v>
      </c>
      <c r="F164" s="47" t="s">
        <v>96</v>
      </c>
      <c r="G164" s="49">
        <v>2240</v>
      </c>
      <c r="H164" s="7"/>
      <c r="I164" s="8"/>
      <c r="J164" s="9"/>
      <c r="K164" s="9"/>
      <c r="L164" s="9"/>
      <c r="M164" s="9"/>
      <c r="N164" s="10"/>
    </row>
    <row r="165" spans="1:14" ht="99.75" hidden="1" x14ac:dyDescent="0.25">
      <c r="A165" s="47" t="s">
        <v>161</v>
      </c>
      <c r="B165" s="47" t="s">
        <v>231</v>
      </c>
      <c r="C165" s="48" t="s">
        <v>0</v>
      </c>
      <c r="D165" s="48" t="s">
        <v>1</v>
      </c>
      <c r="E165" s="47" t="s">
        <v>35</v>
      </c>
      <c r="F165" s="47" t="s">
        <v>97</v>
      </c>
      <c r="G165" s="49"/>
      <c r="H165" s="7"/>
      <c r="I165" s="8"/>
      <c r="J165" s="9"/>
      <c r="K165" s="9"/>
      <c r="L165" s="9"/>
      <c r="M165" s="9"/>
      <c r="N165" s="10"/>
    </row>
    <row r="166" spans="1:14" ht="99.75" x14ac:dyDescent="0.25">
      <c r="A166" s="47" t="s">
        <v>161</v>
      </c>
      <c r="B166" s="47" t="s">
        <v>231</v>
      </c>
      <c r="C166" s="48" t="s">
        <v>0</v>
      </c>
      <c r="D166" s="48" t="s">
        <v>1</v>
      </c>
      <c r="E166" s="47" t="s">
        <v>35</v>
      </c>
      <c r="F166" s="47" t="s">
        <v>107</v>
      </c>
      <c r="G166" s="49">
        <v>98.94</v>
      </c>
      <c r="H166" s="7"/>
      <c r="I166" s="11"/>
      <c r="J166" s="12"/>
      <c r="K166" s="12"/>
      <c r="L166" s="12"/>
      <c r="M166" s="12"/>
      <c r="N166" s="13"/>
    </row>
    <row r="167" spans="1:14" x14ac:dyDescent="0.25">
      <c r="A167" s="25"/>
      <c r="B167" s="20"/>
      <c r="C167" s="20"/>
      <c r="D167" s="20"/>
      <c r="E167" s="20"/>
      <c r="F167" s="20"/>
      <c r="G167" s="30">
        <f>G134+G4+G158</f>
        <v>355931.99999999994</v>
      </c>
      <c r="H167" s="7"/>
      <c r="I167" s="8"/>
      <c r="J167" s="9"/>
      <c r="K167" s="9"/>
      <c r="L167" s="9"/>
      <c r="M167" s="9"/>
      <c r="N167" s="10"/>
    </row>
    <row r="168" spans="1:14" x14ac:dyDescent="0.25">
      <c r="A168" s="27"/>
      <c r="B168" s="27"/>
      <c r="C168" s="27"/>
      <c r="D168" s="27"/>
      <c r="E168" s="27"/>
      <c r="F168" s="27"/>
      <c r="G168" s="27">
        <v>355932</v>
      </c>
      <c r="H168" s="7"/>
      <c r="I168" s="8"/>
      <c r="J168" s="9"/>
      <c r="K168" s="9"/>
      <c r="L168" s="9"/>
      <c r="M168" s="9"/>
      <c r="N168" s="10"/>
    </row>
    <row r="169" spans="1:14" x14ac:dyDescent="0.25">
      <c r="A169" s="2"/>
      <c r="G169" s="32">
        <f>G167-G168</f>
        <v>0</v>
      </c>
      <c r="H169" s="7"/>
      <c r="I169" s="8"/>
      <c r="J169" s="9"/>
      <c r="K169" s="9"/>
      <c r="L169" s="9"/>
      <c r="M169" s="9"/>
      <c r="N169" s="10"/>
    </row>
    <row r="170" spans="1:14" x14ac:dyDescent="0.25">
      <c r="A170" s="2"/>
      <c r="H170" s="7"/>
      <c r="I170" s="8"/>
      <c r="J170" s="9"/>
      <c r="K170" s="9"/>
      <c r="L170" s="9"/>
      <c r="M170" s="9"/>
      <c r="N170" s="10"/>
    </row>
    <row r="171" spans="1:14" x14ac:dyDescent="0.25">
      <c r="A171" s="2"/>
      <c r="G171" s="32">
        <f>G167-'приложение 7'!F117</f>
        <v>0</v>
      </c>
      <c r="H171" s="7"/>
      <c r="I171" s="8"/>
      <c r="J171" s="9"/>
      <c r="K171" s="9"/>
      <c r="L171" s="9"/>
      <c r="M171" s="9"/>
      <c r="N171" s="10"/>
    </row>
    <row r="172" spans="1:14" x14ac:dyDescent="0.25">
      <c r="A172" s="2"/>
      <c r="H172" s="7"/>
      <c r="I172" s="8"/>
      <c r="J172" s="9"/>
      <c r="K172" s="9"/>
      <c r="L172" s="9"/>
      <c r="M172" s="9"/>
      <c r="N172" s="10"/>
    </row>
    <row r="173" spans="1:14" x14ac:dyDescent="0.25">
      <c r="A173" s="2"/>
      <c r="H173" s="7"/>
      <c r="I173" s="8"/>
      <c r="J173" s="9"/>
      <c r="K173" s="9"/>
      <c r="L173" s="9"/>
      <c r="M173" s="9"/>
      <c r="N173" s="10"/>
    </row>
    <row r="174" spans="1:14" x14ac:dyDescent="0.25">
      <c r="A174" s="2"/>
      <c r="H174" s="7"/>
      <c r="I174" s="8"/>
      <c r="J174" s="9"/>
      <c r="K174" s="9"/>
      <c r="L174" s="9"/>
      <c r="M174" s="9"/>
      <c r="N174" s="10"/>
    </row>
    <row r="175" spans="1:14" x14ac:dyDescent="0.25">
      <c r="A175" s="2"/>
      <c r="H175" s="7"/>
      <c r="I175" s="8"/>
      <c r="J175" s="9"/>
      <c r="K175" s="9"/>
      <c r="L175" s="9"/>
      <c r="M175" s="9"/>
      <c r="N175" s="10"/>
    </row>
    <row r="176" spans="1:14" x14ac:dyDescent="0.25">
      <c r="A176" s="2"/>
      <c r="H176" s="7"/>
      <c r="I176" s="8"/>
      <c r="J176" s="9"/>
      <c r="K176" s="9"/>
      <c r="L176" s="9"/>
      <c r="M176" s="9"/>
      <c r="N176" s="10"/>
    </row>
    <row r="177" spans="1:14" x14ac:dyDescent="0.25">
      <c r="A177" s="2"/>
      <c r="H177" s="7"/>
      <c r="I177" s="8"/>
      <c r="J177" s="9"/>
      <c r="K177" s="9"/>
      <c r="L177" s="9"/>
      <c r="M177" s="9"/>
      <c r="N177" s="10"/>
    </row>
    <row r="178" spans="1:14" ht="14.25" customHeight="1" x14ac:dyDescent="0.25">
      <c r="A178" s="2"/>
      <c r="H178" s="7"/>
      <c r="I178" s="8"/>
      <c r="J178" s="9"/>
      <c r="K178" s="9"/>
      <c r="L178" s="9"/>
      <c r="M178" s="9"/>
      <c r="N178" s="10"/>
    </row>
    <row r="179" spans="1:14" x14ac:dyDescent="0.25">
      <c r="A179" s="2"/>
      <c r="H179" s="7"/>
      <c r="I179" s="8"/>
      <c r="J179" s="9"/>
      <c r="K179" s="9"/>
      <c r="L179" s="9"/>
      <c r="M179" s="9"/>
      <c r="N179" s="10"/>
    </row>
    <row r="180" spans="1:14" x14ac:dyDescent="0.25">
      <c r="A180" s="2"/>
      <c r="H180" s="7"/>
      <c r="I180" s="11"/>
      <c r="J180" s="12"/>
      <c r="K180" s="12"/>
      <c r="L180" s="12"/>
      <c r="M180" s="12"/>
      <c r="N180" s="13"/>
    </row>
    <row r="181" spans="1:14" x14ac:dyDescent="0.25">
      <c r="A181" s="2"/>
      <c r="H181" s="7"/>
      <c r="I181" s="8"/>
      <c r="J181" s="9"/>
      <c r="K181" s="9"/>
      <c r="L181" s="9"/>
      <c r="M181" s="9"/>
      <c r="N181" s="10"/>
    </row>
    <row r="182" spans="1:14" x14ac:dyDescent="0.25">
      <c r="A182" s="2"/>
      <c r="H182" s="7"/>
      <c r="I182" s="8"/>
      <c r="J182" s="9"/>
      <c r="K182" s="9"/>
      <c r="L182" s="9"/>
      <c r="M182" s="9"/>
      <c r="N182" s="10"/>
    </row>
    <row r="183" spans="1:14" x14ac:dyDescent="0.25">
      <c r="A183" s="2"/>
      <c r="H183" s="7"/>
      <c r="I183" s="8"/>
      <c r="J183" s="9"/>
      <c r="K183" s="9"/>
      <c r="L183" s="9"/>
      <c r="M183" s="9"/>
      <c r="N183" s="10"/>
    </row>
    <row r="184" spans="1:14" x14ac:dyDescent="0.25">
      <c r="A184" s="2"/>
      <c r="H184" s="7"/>
      <c r="I184" s="11"/>
      <c r="J184" s="12"/>
      <c r="K184" s="12"/>
      <c r="L184" s="12"/>
      <c r="M184" s="12"/>
      <c r="N184" s="13"/>
    </row>
    <row r="185" spans="1:14" x14ac:dyDescent="0.25">
      <c r="A185" s="2"/>
      <c r="H185" s="7"/>
      <c r="I185" s="8"/>
      <c r="J185" s="9"/>
      <c r="K185" s="9"/>
      <c r="L185" s="9"/>
      <c r="M185" s="9"/>
      <c r="N185" s="10"/>
    </row>
    <row r="186" spans="1:14" x14ac:dyDescent="0.25">
      <c r="A186" s="2"/>
      <c r="H186" s="7"/>
      <c r="I186" s="8"/>
      <c r="J186" s="9"/>
      <c r="K186" s="9"/>
      <c r="L186" s="9"/>
      <c r="M186" s="9"/>
      <c r="N186" s="10"/>
    </row>
    <row r="187" spans="1:14" x14ac:dyDescent="0.25">
      <c r="A187" s="2"/>
      <c r="H187" s="7"/>
      <c r="I187" s="8"/>
      <c r="J187" s="9"/>
      <c r="K187" s="9"/>
      <c r="L187" s="9"/>
      <c r="M187" s="9"/>
      <c r="N187" s="10"/>
    </row>
    <row r="188" spans="1:14" x14ac:dyDescent="0.25">
      <c r="A188" s="2"/>
      <c r="H188" s="7"/>
      <c r="I188" s="11"/>
      <c r="J188" s="12"/>
      <c r="K188" s="12"/>
      <c r="L188" s="12"/>
      <c r="M188" s="12"/>
      <c r="N188" s="13"/>
    </row>
    <row r="189" spans="1:14" x14ac:dyDescent="0.25">
      <c r="A189" s="2"/>
      <c r="H189" s="7"/>
      <c r="I189" s="11"/>
      <c r="J189" s="12"/>
      <c r="K189" s="12"/>
      <c r="L189" s="12"/>
      <c r="M189" s="12"/>
      <c r="N189" s="13"/>
    </row>
    <row r="190" spans="1:14" x14ac:dyDescent="0.25">
      <c r="A190" s="2"/>
      <c r="H190" s="7"/>
      <c r="I190" s="8"/>
      <c r="J190" s="9"/>
      <c r="K190" s="9"/>
      <c r="L190" s="9"/>
      <c r="M190" s="9"/>
      <c r="N190" s="10"/>
    </row>
    <row r="191" spans="1:14" x14ac:dyDescent="0.25">
      <c r="A191" s="2"/>
      <c r="H191" s="7"/>
      <c r="I191" s="8"/>
      <c r="J191" s="9"/>
      <c r="K191" s="9"/>
      <c r="L191" s="9"/>
      <c r="M191" s="9"/>
      <c r="N191" s="10"/>
    </row>
    <row r="192" spans="1:14" x14ac:dyDescent="0.25">
      <c r="A192" s="2"/>
      <c r="H192" s="7"/>
      <c r="I192" s="8"/>
      <c r="J192" s="9"/>
      <c r="K192" s="9"/>
      <c r="L192" s="9"/>
      <c r="M192" s="9"/>
      <c r="N192" s="10"/>
    </row>
    <row r="193" spans="1:14" x14ac:dyDescent="0.25">
      <c r="A193" s="2"/>
      <c r="H193" s="7"/>
      <c r="I193" s="8"/>
      <c r="J193" s="9"/>
      <c r="K193" s="9"/>
      <c r="L193" s="9"/>
      <c r="M193" s="9"/>
      <c r="N193" s="10"/>
    </row>
    <row r="194" spans="1:14" x14ac:dyDescent="0.25">
      <c r="A194" s="2"/>
      <c r="H194" s="7"/>
      <c r="I194" s="11"/>
      <c r="J194" s="12"/>
      <c r="K194" s="12"/>
      <c r="L194" s="12"/>
      <c r="M194" s="12"/>
      <c r="N194" s="13"/>
    </row>
    <row r="195" spans="1:14" x14ac:dyDescent="0.25">
      <c r="A195" s="2"/>
      <c r="H195" s="7"/>
      <c r="I195" s="8"/>
      <c r="J195" s="9"/>
      <c r="K195" s="9"/>
      <c r="L195" s="9"/>
      <c r="M195" s="9"/>
      <c r="N195" s="10"/>
    </row>
    <row r="196" spans="1:14" x14ac:dyDescent="0.25">
      <c r="H196" s="7"/>
      <c r="I196" s="8"/>
      <c r="J196" s="9"/>
      <c r="K196" s="9"/>
      <c r="L196" s="9"/>
      <c r="M196" s="9"/>
      <c r="N196" s="10"/>
    </row>
    <row r="197" spans="1:14" x14ac:dyDescent="0.25">
      <c r="H197" s="7"/>
      <c r="I197" s="8"/>
      <c r="J197" s="9"/>
      <c r="K197" s="9"/>
      <c r="L197" s="9"/>
      <c r="M197" s="9"/>
      <c r="N197" s="10"/>
    </row>
    <row r="198" spans="1:14" x14ac:dyDescent="0.25">
      <c r="H198" s="7"/>
      <c r="I198" s="11"/>
      <c r="J198" s="12"/>
      <c r="K198" s="12"/>
      <c r="L198" s="12"/>
      <c r="M198" s="12"/>
      <c r="N198" s="13"/>
    </row>
    <row r="199" spans="1:14" x14ac:dyDescent="0.25">
      <c r="H199" s="7"/>
      <c r="I199" s="14"/>
      <c r="J199" s="15"/>
      <c r="K199" s="15"/>
      <c r="L199" s="15"/>
      <c r="M199" s="15"/>
      <c r="N199" s="16"/>
    </row>
    <row r="200" spans="1:14" x14ac:dyDescent="0.25">
      <c r="H200" s="7"/>
    </row>
    <row r="201" spans="1:14" x14ac:dyDescent="0.25">
      <c r="H201" s="7"/>
    </row>
    <row r="202" spans="1:14" x14ac:dyDescent="0.25">
      <c r="H202" s="7"/>
    </row>
    <row r="203" spans="1:14" x14ac:dyDescent="0.25">
      <c r="H203" s="7"/>
    </row>
    <row r="204" spans="1:14" x14ac:dyDescent="0.25">
      <c r="H204" s="7"/>
    </row>
    <row r="205" spans="1:14" x14ac:dyDescent="0.25">
      <c r="H205" s="7"/>
    </row>
    <row r="206" spans="1:14" x14ac:dyDescent="0.25">
      <c r="H206" s="7"/>
    </row>
    <row r="207" spans="1:14" x14ac:dyDescent="0.25">
      <c r="H207" s="7"/>
    </row>
    <row r="208" spans="1:14" x14ac:dyDescent="0.25">
      <c r="H208" s="7"/>
    </row>
    <row r="209" spans="1:8" x14ac:dyDescent="0.25">
      <c r="H209" s="7"/>
    </row>
    <row r="210" spans="1:8" x14ac:dyDescent="0.25">
      <c r="H210" s="7"/>
    </row>
    <row r="211" spans="1:8" x14ac:dyDescent="0.25">
      <c r="H211" s="7"/>
    </row>
    <row r="212" spans="1:8" x14ac:dyDescent="0.25">
      <c r="H212" s="7"/>
    </row>
    <row r="213" spans="1:8" x14ac:dyDescent="0.25">
      <c r="H213" s="7"/>
    </row>
    <row r="214" spans="1:8" x14ac:dyDescent="0.25">
      <c r="H214" s="7"/>
    </row>
    <row r="215" spans="1:8" x14ac:dyDescent="0.25">
      <c r="H215" s="7"/>
    </row>
    <row r="216" spans="1:8" x14ac:dyDescent="0.25">
      <c r="H216" s="7"/>
    </row>
    <row r="217" spans="1:8" x14ac:dyDescent="0.25">
      <c r="H217" s="7"/>
    </row>
    <row r="218" spans="1:8" x14ac:dyDescent="0.25">
      <c r="H218" s="7"/>
    </row>
    <row r="219" spans="1:8" x14ac:dyDescent="0.25">
      <c r="H219" s="7"/>
    </row>
    <row r="220" spans="1:8" x14ac:dyDescent="0.25">
      <c r="H220" s="7"/>
    </row>
    <row r="221" spans="1:8" s="5" customFormat="1" x14ac:dyDescent="0.25">
      <c r="A221" s="1"/>
      <c r="B221" s="2"/>
      <c r="C221" s="2"/>
      <c r="D221" s="2"/>
      <c r="E221" s="2"/>
      <c r="F221" s="2"/>
      <c r="G221" s="2"/>
      <c r="H221" s="17"/>
    </row>
    <row r="222" spans="1:8" x14ac:dyDescent="0.25">
      <c r="H222" s="7"/>
    </row>
    <row r="223" spans="1:8" x14ac:dyDescent="0.25">
      <c r="H223" s="7"/>
    </row>
    <row r="224" spans="1:8" x14ac:dyDescent="0.25">
      <c r="H224" s="7"/>
    </row>
    <row r="225" spans="8:8" x14ac:dyDescent="0.25">
      <c r="H225" s="7"/>
    </row>
    <row r="226" spans="8:8" x14ac:dyDescent="0.25">
      <c r="H226" s="7"/>
    </row>
    <row r="227" spans="8:8" x14ac:dyDescent="0.25">
      <c r="H227" s="7"/>
    </row>
    <row r="228" spans="8:8" x14ac:dyDescent="0.25">
      <c r="H228" s="7"/>
    </row>
    <row r="229" spans="8:8" x14ac:dyDescent="0.25">
      <c r="H229" s="7"/>
    </row>
    <row r="230" spans="8:8" x14ac:dyDescent="0.25">
      <c r="H230" s="7"/>
    </row>
    <row r="231" spans="8:8" x14ac:dyDescent="0.25">
      <c r="H231" s="7"/>
    </row>
    <row r="232" spans="8:8" x14ac:dyDescent="0.25">
      <c r="H232" s="7"/>
    </row>
    <row r="233" spans="8:8" x14ac:dyDescent="0.25">
      <c r="H233" s="7"/>
    </row>
    <row r="234" spans="8:8" x14ac:dyDescent="0.25">
      <c r="H234" s="7"/>
    </row>
    <row r="235" spans="8:8" x14ac:dyDescent="0.25">
      <c r="H235" s="7"/>
    </row>
    <row r="236" spans="8:8" x14ac:dyDescent="0.25">
      <c r="H236" s="7"/>
    </row>
    <row r="237" spans="8:8" x14ac:dyDescent="0.25">
      <c r="H237" s="7"/>
    </row>
    <row r="238" spans="8:8" x14ac:dyDescent="0.25">
      <c r="H238" s="7"/>
    </row>
    <row r="239" spans="8:8" x14ac:dyDescent="0.25">
      <c r="H239" s="7"/>
    </row>
    <row r="240" spans="8:8" x14ac:dyDescent="0.25">
      <c r="H240" s="7"/>
    </row>
    <row r="241" spans="8:8" x14ac:dyDescent="0.25">
      <c r="H241" s="7"/>
    </row>
    <row r="242" spans="8:8" x14ac:dyDescent="0.25">
      <c r="H242" s="7"/>
    </row>
    <row r="243" spans="8:8" x14ac:dyDescent="0.25">
      <c r="H243" s="7"/>
    </row>
    <row r="244" spans="8:8" x14ac:dyDescent="0.25">
      <c r="H244" s="7"/>
    </row>
    <row r="245" spans="8:8" x14ac:dyDescent="0.25">
      <c r="H245" s="7"/>
    </row>
    <row r="246" spans="8:8" x14ac:dyDescent="0.25">
      <c r="H246" s="7"/>
    </row>
    <row r="247" spans="8:8" x14ac:dyDescent="0.25">
      <c r="H247" s="7"/>
    </row>
    <row r="248" spans="8:8" x14ac:dyDescent="0.25">
      <c r="H248" s="7"/>
    </row>
    <row r="249" spans="8:8" x14ac:dyDescent="0.25">
      <c r="H249" s="7"/>
    </row>
    <row r="250" spans="8:8" x14ac:dyDescent="0.25">
      <c r="H250" s="7"/>
    </row>
    <row r="251" spans="8:8" x14ac:dyDescent="0.25">
      <c r="H251" s="7"/>
    </row>
    <row r="252" spans="8:8" x14ac:dyDescent="0.25">
      <c r="H252" s="7"/>
    </row>
    <row r="253" spans="8:8" x14ac:dyDescent="0.25">
      <c r="H253" s="7"/>
    </row>
    <row r="254" spans="8:8" x14ac:dyDescent="0.25">
      <c r="H254" s="7"/>
    </row>
    <row r="255" spans="8:8" x14ac:dyDescent="0.25">
      <c r="H255" s="7"/>
    </row>
    <row r="256" spans="8:8" x14ac:dyDescent="0.25">
      <c r="H256" s="7"/>
    </row>
    <row r="257" spans="8:8" x14ac:dyDescent="0.25">
      <c r="H257" s="7"/>
    </row>
    <row r="258" spans="8:8" x14ac:dyDescent="0.25">
      <c r="H258" s="7"/>
    </row>
    <row r="259" spans="8:8" x14ac:dyDescent="0.25">
      <c r="H259" s="7"/>
    </row>
    <row r="260" spans="8:8" x14ac:dyDescent="0.25">
      <c r="H260" s="7"/>
    </row>
    <row r="261" spans="8:8" ht="16.5" customHeight="1" x14ac:dyDescent="0.25">
      <c r="H261" s="7"/>
    </row>
    <row r="262" spans="8:8" x14ac:dyDescent="0.25">
      <c r="H262" s="7"/>
    </row>
    <row r="263" spans="8:8" x14ac:dyDescent="0.25">
      <c r="H263" s="7"/>
    </row>
    <row r="264" spans="8:8" x14ac:dyDescent="0.25">
      <c r="H264" s="7"/>
    </row>
    <row r="265" spans="8:8" x14ac:dyDescent="0.25">
      <c r="H265" s="7"/>
    </row>
    <row r="266" spans="8:8" x14ac:dyDescent="0.25">
      <c r="H266" s="7"/>
    </row>
    <row r="267" spans="8:8" x14ac:dyDescent="0.25">
      <c r="H267" s="7"/>
    </row>
    <row r="268" spans="8:8" ht="13.5" customHeight="1" x14ac:dyDescent="0.25">
      <c r="H268" s="7"/>
    </row>
    <row r="269" spans="8:8" x14ac:dyDescent="0.25">
      <c r="H269" s="7"/>
    </row>
    <row r="270" spans="8:8" x14ac:dyDescent="0.25">
      <c r="H270" s="7"/>
    </row>
    <row r="271" spans="8:8" x14ac:dyDescent="0.25">
      <c r="H271" s="7"/>
    </row>
    <row r="272" spans="8:8" x14ac:dyDescent="0.25">
      <c r="H272" s="7"/>
    </row>
    <row r="273" spans="8:8" x14ac:dyDescent="0.25">
      <c r="H273" s="7"/>
    </row>
    <row r="274" spans="8:8" x14ac:dyDescent="0.25">
      <c r="H274" s="7"/>
    </row>
    <row r="275" spans="8:8" x14ac:dyDescent="0.25">
      <c r="H275" s="7"/>
    </row>
    <row r="276" spans="8:8" x14ac:dyDescent="0.25">
      <c r="H276" s="7"/>
    </row>
    <row r="277" spans="8:8" x14ac:dyDescent="0.25">
      <c r="H277" s="7"/>
    </row>
    <row r="278" spans="8:8" x14ac:dyDescent="0.25">
      <c r="H278" s="7"/>
    </row>
    <row r="279" spans="8:8" x14ac:dyDescent="0.25">
      <c r="H279" s="7"/>
    </row>
    <row r="280" spans="8:8" x14ac:dyDescent="0.25">
      <c r="H280" s="7"/>
    </row>
    <row r="281" spans="8:8" x14ac:dyDescent="0.25">
      <c r="H281" s="7"/>
    </row>
    <row r="282" spans="8:8" x14ac:dyDescent="0.25">
      <c r="H282" s="7"/>
    </row>
    <row r="283" spans="8:8" x14ac:dyDescent="0.25">
      <c r="H283" s="7"/>
    </row>
    <row r="284" spans="8:8" x14ac:dyDescent="0.25">
      <c r="H284" s="7"/>
    </row>
    <row r="285" spans="8:8" x14ac:dyDescent="0.25">
      <c r="H285" s="7"/>
    </row>
    <row r="286" spans="8:8" x14ac:dyDescent="0.25">
      <c r="H286" s="7"/>
    </row>
    <row r="287" spans="8:8" x14ac:dyDescent="0.25">
      <c r="H287" s="7"/>
    </row>
    <row r="288" spans="8:8" x14ac:dyDescent="0.25">
      <c r="H288" s="7"/>
    </row>
    <row r="289" spans="8:8" x14ac:dyDescent="0.25">
      <c r="H289" s="7"/>
    </row>
    <row r="290" spans="8:8" x14ac:dyDescent="0.25">
      <c r="H290" s="7"/>
    </row>
    <row r="291" spans="8:8" x14ac:dyDescent="0.25">
      <c r="H291" s="7"/>
    </row>
    <row r="292" spans="8:8" x14ac:dyDescent="0.25">
      <c r="H292" s="7"/>
    </row>
    <row r="293" spans="8:8" x14ac:dyDescent="0.25">
      <c r="H293" s="7"/>
    </row>
    <row r="294" spans="8:8" x14ac:dyDescent="0.25">
      <c r="H294" s="7"/>
    </row>
    <row r="295" spans="8:8" x14ac:dyDescent="0.25">
      <c r="H295" s="7"/>
    </row>
    <row r="296" spans="8:8" x14ac:dyDescent="0.25">
      <c r="H296" s="7"/>
    </row>
    <row r="297" spans="8:8" x14ac:dyDescent="0.25">
      <c r="H297" s="7"/>
    </row>
    <row r="298" spans="8:8" x14ac:dyDescent="0.25">
      <c r="H298" s="7"/>
    </row>
    <row r="299" spans="8:8" x14ac:dyDescent="0.25">
      <c r="H299" s="7"/>
    </row>
    <row r="300" spans="8:8" x14ac:dyDescent="0.25">
      <c r="H300" s="7"/>
    </row>
    <row r="301" spans="8:8" x14ac:dyDescent="0.25">
      <c r="H301" s="18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3" orientation="portrait" r:id="rId1"/>
  <rowBreaks count="2" manualBreakCount="2">
    <brk id="160" max="16383" man="1"/>
    <brk id="1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2020-12-24T08:55:46Z</dcterms:modified>
</cp:coreProperties>
</file>